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03-1Webグループ共有\エクィティ依頼分（営推⇔Web）\"/>
    </mc:Choice>
  </mc:AlternateContent>
  <bookViews>
    <workbookView xWindow="0" yWindow="0" windowWidth="18510" windowHeight="11400"/>
  </bookViews>
  <sheets>
    <sheet name="信用" sheetId="7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26" i="7" l="1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7" i="7"/>
  <c r="I758" i="7"/>
  <c r="I759" i="7"/>
  <c r="I756" i="7"/>
  <c r="C24" i="7"/>
  <c r="E24" i="7"/>
  <c r="D24" i="7"/>
  <c r="B4" i="7"/>
  <c r="G24" i="7"/>
  <c r="B24" i="7"/>
  <c r="F24" i="7"/>
  <c r="Y757" i="7" l="1"/>
  <c r="Y756" i="7"/>
  <c r="Z756" i="7" l="1"/>
  <c r="Z757" i="7"/>
  <c r="M757" i="7"/>
  <c r="N757" i="7" l="1"/>
  <c r="Y733" i="7" l="1"/>
  <c r="Y26" i="7"/>
  <c r="S757" i="7" l="1"/>
  <c r="R757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318" i="7"/>
  <c r="O319" i="7"/>
  <c r="O320" i="7"/>
  <c r="O321" i="7"/>
  <c r="O322" i="7"/>
  <c r="O323" i="7"/>
  <c r="O324" i="7"/>
  <c r="O325" i="7"/>
  <c r="O326" i="7"/>
  <c r="O327" i="7"/>
  <c r="O328" i="7"/>
  <c r="O329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72" i="7"/>
  <c r="O373" i="7"/>
  <c r="O374" i="7"/>
  <c r="O375" i="7"/>
  <c r="O376" i="7"/>
  <c r="O377" i="7"/>
  <c r="O378" i="7"/>
  <c r="O379" i="7"/>
  <c r="O380" i="7"/>
  <c r="O381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394" i="7"/>
  <c r="O395" i="7"/>
  <c r="O396" i="7"/>
  <c r="O397" i="7"/>
  <c r="O398" i="7"/>
  <c r="O399" i="7"/>
  <c r="O400" i="7"/>
  <c r="O401" i="7"/>
  <c r="O402" i="7"/>
  <c r="O403" i="7"/>
  <c r="O404" i="7"/>
  <c r="O405" i="7"/>
  <c r="O406" i="7"/>
  <c r="O407" i="7"/>
  <c r="O408" i="7"/>
  <c r="O409" i="7"/>
  <c r="O410" i="7"/>
  <c r="O411" i="7"/>
  <c r="O412" i="7"/>
  <c r="O413" i="7"/>
  <c r="O414" i="7"/>
  <c r="O415" i="7"/>
  <c r="O416" i="7"/>
  <c r="O417" i="7"/>
  <c r="O418" i="7"/>
  <c r="O419" i="7"/>
  <c r="O420" i="7"/>
  <c r="O421" i="7"/>
  <c r="O422" i="7"/>
  <c r="O423" i="7"/>
  <c r="O424" i="7"/>
  <c r="O425" i="7"/>
  <c r="O426" i="7"/>
  <c r="O427" i="7"/>
  <c r="O428" i="7"/>
  <c r="O429" i="7"/>
  <c r="O430" i="7"/>
  <c r="O431" i="7"/>
  <c r="O432" i="7"/>
  <c r="O433" i="7"/>
  <c r="O434" i="7"/>
  <c r="O435" i="7"/>
  <c r="O436" i="7"/>
  <c r="O437" i="7"/>
  <c r="O438" i="7"/>
  <c r="O439" i="7"/>
  <c r="O440" i="7"/>
  <c r="O441" i="7"/>
  <c r="O442" i="7"/>
  <c r="O443" i="7"/>
  <c r="O444" i="7"/>
  <c r="O445" i="7"/>
  <c r="O446" i="7"/>
  <c r="O447" i="7"/>
  <c r="O448" i="7"/>
  <c r="O449" i="7"/>
  <c r="O450" i="7"/>
  <c r="O451" i="7"/>
  <c r="O452" i="7"/>
  <c r="O453" i="7"/>
  <c r="O454" i="7"/>
  <c r="O455" i="7"/>
  <c r="O456" i="7"/>
  <c r="O457" i="7"/>
  <c r="O458" i="7"/>
  <c r="O459" i="7"/>
  <c r="O460" i="7"/>
  <c r="O461" i="7"/>
  <c r="O462" i="7"/>
  <c r="O463" i="7"/>
  <c r="O464" i="7"/>
  <c r="O465" i="7"/>
  <c r="O466" i="7"/>
  <c r="O467" i="7"/>
  <c r="O468" i="7"/>
  <c r="O469" i="7"/>
  <c r="O470" i="7"/>
  <c r="O471" i="7"/>
  <c r="O472" i="7"/>
  <c r="O473" i="7"/>
  <c r="O474" i="7"/>
  <c r="O475" i="7"/>
  <c r="O476" i="7"/>
  <c r="O477" i="7"/>
  <c r="O478" i="7"/>
  <c r="O479" i="7"/>
  <c r="O480" i="7"/>
  <c r="O481" i="7"/>
  <c r="O482" i="7"/>
  <c r="O483" i="7"/>
  <c r="O484" i="7"/>
  <c r="O485" i="7"/>
  <c r="O486" i="7"/>
  <c r="O487" i="7"/>
  <c r="O488" i="7"/>
  <c r="O489" i="7"/>
  <c r="O490" i="7"/>
  <c r="O491" i="7"/>
  <c r="O492" i="7"/>
  <c r="O493" i="7"/>
  <c r="O494" i="7"/>
  <c r="O495" i="7"/>
  <c r="O496" i="7"/>
  <c r="O497" i="7"/>
  <c r="O498" i="7"/>
  <c r="O499" i="7"/>
  <c r="O500" i="7"/>
  <c r="O501" i="7"/>
  <c r="O502" i="7"/>
  <c r="O503" i="7"/>
  <c r="O504" i="7"/>
  <c r="O505" i="7"/>
  <c r="O506" i="7"/>
  <c r="O507" i="7"/>
  <c r="O508" i="7"/>
  <c r="O509" i="7"/>
  <c r="O510" i="7"/>
  <c r="O511" i="7"/>
  <c r="O512" i="7"/>
  <c r="O513" i="7"/>
  <c r="O514" i="7"/>
  <c r="O515" i="7"/>
  <c r="O516" i="7"/>
  <c r="O517" i="7"/>
  <c r="O518" i="7"/>
  <c r="O519" i="7"/>
  <c r="O520" i="7"/>
  <c r="O521" i="7"/>
  <c r="O522" i="7"/>
  <c r="O523" i="7"/>
  <c r="O524" i="7"/>
  <c r="O525" i="7"/>
  <c r="O526" i="7"/>
  <c r="O527" i="7"/>
  <c r="O528" i="7"/>
  <c r="O529" i="7"/>
  <c r="O530" i="7"/>
  <c r="O531" i="7"/>
  <c r="O532" i="7"/>
  <c r="O533" i="7"/>
  <c r="O534" i="7"/>
  <c r="O535" i="7"/>
  <c r="O536" i="7"/>
  <c r="O537" i="7"/>
  <c r="O538" i="7"/>
  <c r="O539" i="7"/>
  <c r="O540" i="7"/>
  <c r="O541" i="7"/>
  <c r="O542" i="7"/>
  <c r="O543" i="7"/>
  <c r="O544" i="7"/>
  <c r="O545" i="7"/>
  <c r="O546" i="7"/>
  <c r="O547" i="7"/>
  <c r="O548" i="7"/>
  <c r="O549" i="7"/>
  <c r="O550" i="7"/>
  <c r="O551" i="7"/>
  <c r="O552" i="7"/>
  <c r="O553" i="7"/>
  <c r="O554" i="7"/>
  <c r="O555" i="7"/>
  <c r="O556" i="7"/>
  <c r="O557" i="7"/>
  <c r="O558" i="7"/>
  <c r="O559" i="7"/>
  <c r="O560" i="7"/>
  <c r="O561" i="7"/>
  <c r="O562" i="7"/>
  <c r="O563" i="7"/>
  <c r="O564" i="7"/>
  <c r="O565" i="7"/>
  <c r="O566" i="7"/>
  <c r="O567" i="7"/>
  <c r="O568" i="7"/>
  <c r="O569" i="7"/>
  <c r="O570" i="7"/>
  <c r="O571" i="7"/>
  <c r="O572" i="7"/>
  <c r="O573" i="7"/>
  <c r="O574" i="7"/>
  <c r="O575" i="7"/>
  <c r="O576" i="7"/>
  <c r="O577" i="7"/>
  <c r="O578" i="7"/>
  <c r="O579" i="7"/>
  <c r="O580" i="7"/>
  <c r="O581" i="7"/>
  <c r="O582" i="7"/>
  <c r="O583" i="7"/>
  <c r="O584" i="7"/>
  <c r="O585" i="7"/>
  <c r="O586" i="7"/>
  <c r="O587" i="7"/>
  <c r="O588" i="7"/>
  <c r="O589" i="7"/>
  <c r="O590" i="7"/>
  <c r="O591" i="7"/>
  <c r="O592" i="7"/>
  <c r="O593" i="7"/>
  <c r="O594" i="7"/>
  <c r="O595" i="7"/>
  <c r="O596" i="7"/>
  <c r="O597" i="7"/>
  <c r="O598" i="7"/>
  <c r="O599" i="7"/>
  <c r="O600" i="7"/>
  <c r="O601" i="7"/>
  <c r="O602" i="7"/>
  <c r="O603" i="7"/>
  <c r="O604" i="7"/>
  <c r="O605" i="7"/>
  <c r="O606" i="7"/>
  <c r="O607" i="7"/>
  <c r="O608" i="7"/>
  <c r="O609" i="7"/>
  <c r="O610" i="7"/>
  <c r="O611" i="7"/>
  <c r="O612" i="7"/>
  <c r="O613" i="7"/>
  <c r="O614" i="7"/>
  <c r="O615" i="7"/>
  <c r="O616" i="7"/>
  <c r="O617" i="7"/>
  <c r="O618" i="7"/>
  <c r="O619" i="7"/>
  <c r="O620" i="7"/>
  <c r="O621" i="7"/>
  <c r="O622" i="7"/>
  <c r="O623" i="7"/>
  <c r="O624" i="7"/>
  <c r="O625" i="7"/>
  <c r="O626" i="7"/>
  <c r="O627" i="7"/>
  <c r="O628" i="7"/>
  <c r="O629" i="7"/>
  <c r="O630" i="7"/>
  <c r="O631" i="7"/>
  <c r="O632" i="7"/>
  <c r="O633" i="7"/>
  <c r="O634" i="7"/>
  <c r="O635" i="7"/>
  <c r="O636" i="7"/>
  <c r="O637" i="7"/>
  <c r="O638" i="7"/>
  <c r="O639" i="7"/>
  <c r="O640" i="7"/>
  <c r="O641" i="7"/>
  <c r="O642" i="7"/>
  <c r="O643" i="7"/>
  <c r="O644" i="7"/>
  <c r="O645" i="7"/>
  <c r="O646" i="7"/>
  <c r="O647" i="7"/>
  <c r="O648" i="7"/>
  <c r="O649" i="7"/>
  <c r="O650" i="7"/>
  <c r="O651" i="7"/>
  <c r="O652" i="7"/>
  <c r="O653" i="7"/>
  <c r="O654" i="7"/>
  <c r="O655" i="7"/>
  <c r="O656" i="7"/>
  <c r="O657" i="7"/>
  <c r="O658" i="7"/>
  <c r="O659" i="7"/>
  <c r="O660" i="7"/>
  <c r="O661" i="7"/>
  <c r="O662" i="7"/>
  <c r="O663" i="7"/>
  <c r="O664" i="7"/>
  <c r="O665" i="7"/>
  <c r="O666" i="7"/>
  <c r="O667" i="7"/>
  <c r="O668" i="7"/>
  <c r="O669" i="7"/>
  <c r="O670" i="7"/>
  <c r="O671" i="7"/>
  <c r="O672" i="7"/>
  <c r="O673" i="7"/>
  <c r="O674" i="7"/>
  <c r="O675" i="7"/>
  <c r="O676" i="7"/>
  <c r="O677" i="7"/>
  <c r="O678" i="7"/>
  <c r="O679" i="7"/>
  <c r="O680" i="7"/>
  <c r="O681" i="7"/>
  <c r="O682" i="7"/>
  <c r="O683" i="7"/>
  <c r="O684" i="7"/>
  <c r="O685" i="7"/>
  <c r="O686" i="7"/>
  <c r="O687" i="7"/>
  <c r="O688" i="7"/>
  <c r="O689" i="7"/>
  <c r="O690" i="7"/>
  <c r="O691" i="7"/>
  <c r="O692" i="7"/>
  <c r="O693" i="7"/>
  <c r="O694" i="7"/>
  <c r="O695" i="7"/>
  <c r="O696" i="7"/>
  <c r="O697" i="7"/>
  <c r="O698" i="7"/>
  <c r="O699" i="7"/>
  <c r="O700" i="7"/>
  <c r="O701" i="7"/>
  <c r="O702" i="7"/>
  <c r="O703" i="7"/>
  <c r="O704" i="7"/>
  <c r="O705" i="7"/>
  <c r="O706" i="7"/>
  <c r="O707" i="7"/>
  <c r="O708" i="7"/>
  <c r="O709" i="7"/>
  <c r="O710" i="7"/>
  <c r="O711" i="7"/>
  <c r="O712" i="7"/>
  <c r="O713" i="7"/>
  <c r="O714" i="7"/>
  <c r="O715" i="7"/>
  <c r="O716" i="7"/>
  <c r="O717" i="7"/>
  <c r="O718" i="7"/>
  <c r="O719" i="7"/>
  <c r="O720" i="7"/>
  <c r="O721" i="7"/>
  <c r="O722" i="7"/>
  <c r="O723" i="7"/>
  <c r="O724" i="7"/>
  <c r="O725" i="7"/>
  <c r="O726" i="7"/>
  <c r="O727" i="7"/>
  <c r="O728" i="7"/>
  <c r="O729" i="7"/>
  <c r="O730" i="7"/>
  <c r="O731" i="7"/>
  <c r="O732" i="7"/>
  <c r="O733" i="7"/>
  <c r="O734" i="7"/>
  <c r="O735" i="7"/>
  <c r="O736" i="7"/>
  <c r="O737" i="7"/>
  <c r="O738" i="7"/>
  <c r="O739" i="7"/>
  <c r="O740" i="7"/>
  <c r="O741" i="7"/>
  <c r="O742" i="7"/>
  <c r="O743" i="7"/>
  <c r="O744" i="7"/>
  <c r="O745" i="7"/>
  <c r="O746" i="7"/>
  <c r="O747" i="7"/>
  <c r="O748" i="7"/>
  <c r="O749" i="7"/>
  <c r="O750" i="7"/>
  <c r="O751" i="7"/>
  <c r="O752" i="7"/>
  <c r="O753" i="7"/>
  <c r="O754" i="7"/>
  <c r="O755" i="7"/>
  <c r="O756" i="7"/>
  <c r="O757" i="7"/>
  <c r="O26" i="7"/>
  <c r="H757" i="7"/>
  <c r="J757" i="7" s="1"/>
  <c r="H756" i="7"/>
  <c r="Y755" i="7"/>
  <c r="Z755" i="7" s="1"/>
  <c r="H755" i="7"/>
  <c r="Y754" i="7"/>
  <c r="H754" i="7"/>
  <c r="Y753" i="7"/>
  <c r="H753" i="7"/>
  <c r="Y752" i="7"/>
  <c r="H752" i="7"/>
  <c r="Y751" i="7"/>
  <c r="H751" i="7"/>
  <c r="Y750" i="7"/>
  <c r="H750" i="7"/>
  <c r="Y749" i="7"/>
  <c r="H749" i="7"/>
  <c r="Y748" i="7"/>
  <c r="H748" i="7"/>
  <c r="Y747" i="7"/>
  <c r="H747" i="7"/>
  <c r="Y746" i="7"/>
  <c r="H746" i="7"/>
  <c r="Y745" i="7"/>
  <c r="H745" i="7"/>
  <c r="Y744" i="7"/>
  <c r="H744" i="7"/>
  <c r="Y743" i="7"/>
  <c r="H743" i="7"/>
  <c r="Y742" i="7"/>
  <c r="H742" i="7"/>
  <c r="Y741" i="7"/>
  <c r="H741" i="7"/>
  <c r="Y740" i="7"/>
  <c r="H740" i="7"/>
  <c r="Y739" i="7"/>
  <c r="H739" i="7"/>
  <c r="Y738" i="7"/>
  <c r="H738" i="7"/>
  <c r="Y737" i="7"/>
  <c r="H737" i="7"/>
  <c r="Y736" i="7"/>
  <c r="H736" i="7"/>
  <c r="Y735" i="7"/>
  <c r="H735" i="7"/>
  <c r="Y734" i="7"/>
  <c r="H734" i="7"/>
  <c r="H733" i="7"/>
  <c r="Y732" i="7"/>
  <c r="Z732" i="7" s="1"/>
  <c r="H732" i="7"/>
  <c r="Y731" i="7"/>
  <c r="H731" i="7"/>
  <c r="Y730" i="7"/>
  <c r="H730" i="7"/>
  <c r="Y729" i="7"/>
  <c r="H729" i="7"/>
  <c r="Y728" i="7"/>
  <c r="H728" i="7"/>
  <c r="Y727" i="7"/>
  <c r="H727" i="7"/>
  <c r="Y726" i="7"/>
  <c r="H726" i="7"/>
  <c r="Y725" i="7"/>
  <c r="H725" i="7"/>
  <c r="Y724" i="7"/>
  <c r="H724" i="7"/>
  <c r="Y723" i="7"/>
  <c r="H723" i="7"/>
  <c r="Y722" i="7"/>
  <c r="H722" i="7"/>
  <c r="Y721" i="7"/>
  <c r="H721" i="7"/>
  <c r="Y720" i="7"/>
  <c r="H720" i="7"/>
  <c r="Y719" i="7"/>
  <c r="H719" i="7"/>
  <c r="Y718" i="7"/>
  <c r="H718" i="7"/>
  <c r="Y717" i="7"/>
  <c r="H717" i="7"/>
  <c r="Y716" i="7"/>
  <c r="H716" i="7"/>
  <c r="Y715" i="7"/>
  <c r="H715" i="7"/>
  <c r="Y714" i="7"/>
  <c r="H714" i="7"/>
  <c r="Y713" i="7"/>
  <c r="H713" i="7"/>
  <c r="Y712" i="7"/>
  <c r="H712" i="7"/>
  <c r="Y711" i="7"/>
  <c r="H711" i="7"/>
  <c r="Y710" i="7"/>
  <c r="H710" i="7"/>
  <c r="Y709" i="7"/>
  <c r="H709" i="7"/>
  <c r="Y708" i="7"/>
  <c r="H708" i="7"/>
  <c r="Y707" i="7"/>
  <c r="H707" i="7"/>
  <c r="Y706" i="7"/>
  <c r="H706" i="7"/>
  <c r="Y705" i="7"/>
  <c r="H705" i="7"/>
  <c r="Y704" i="7"/>
  <c r="H704" i="7"/>
  <c r="Y703" i="7"/>
  <c r="H703" i="7"/>
  <c r="Y702" i="7"/>
  <c r="H702" i="7"/>
  <c r="Y701" i="7"/>
  <c r="H701" i="7"/>
  <c r="Y700" i="7"/>
  <c r="H700" i="7"/>
  <c r="Y699" i="7"/>
  <c r="H699" i="7"/>
  <c r="Y698" i="7"/>
  <c r="H698" i="7"/>
  <c r="Y697" i="7"/>
  <c r="H697" i="7"/>
  <c r="Y696" i="7"/>
  <c r="H696" i="7"/>
  <c r="Y695" i="7"/>
  <c r="H695" i="7"/>
  <c r="Y694" i="7"/>
  <c r="H694" i="7"/>
  <c r="Y693" i="7"/>
  <c r="H693" i="7"/>
  <c r="Y692" i="7"/>
  <c r="H692" i="7"/>
  <c r="Y691" i="7"/>
  <c r="H691" i="7"/>
  <c r="Y690" i="7"/>
  <c r="H690" i="7"/>
  <c r="Y689" i="7"/>
  <c r="H689" i="7"/>
  <c r="Y688" i="7"/>
  <c r="H688" i="7"/>
  <c r="Y687" i="7"/>
  <c r="H687" i="7"/>
  <c r="Y686" i="7"/>
  <c r="H686" i="7"/>
  <c r="Y685" i="7"/>
  <c r="H685" i="7"/>
  <c r="Y684" i="7"/>
  <c r="H684" i="7"/>
  <c r="Y683" i="7"/>
  <c r="H683" i="7"/>
  <c r="Y682" i="7"/>
  <c r="H682" i="7"/>
  <c r="Y681" i="7"/>
  <c r="H681" i="7"/>
  <c r="Y680" i="7"/>
  <c r="H680" i="7"/>
  <c r="Y679" i="7"/>
  <c r="H679" i="7"/>
  <c r="Y678" i="7"/>
  <c r="H678" i="7"/>
  <c r="Y677" i="7"/>
  <c r="H677" i="7"/>
  <c r="Y676" i="7"/>
  <c r="H676" i="7"/>
  <c r="Y675" i="7"/>
  <c r="H675" i="7"/>
  <c r="Y674" i="7"/>
  <c r="H674" i="7"/>
  <c r="Y673" i="7"/>
  <c r="H673" i="7"/>
  <c r="Y672" i="7"/>
  <c r="H672" i="7"/>
  <c r="Y671" i="7"/>
  <c r="H671" i="7"/>
  <c r="Y670" i="7"/>
  <c r="H670" i="7"/>
  <c r="Y669" i="7"/>
  <c r="H669" i="7"/>
  <c r="Y668" i="7"/>
  <c r="H668" i="7"/>
  <c r="Y667" i="7"/>
  <c r="H667" i="7"/>
  <c r="Y666" i="7"/>
  <c r="H666" i="7"/>
  <c r="Y665" i="7"/>
  <c r="H665" i="7"/>
  <c r="Y664" i="7"/>
  <c r="H664" i="7"/>
  <c r="Y663" i="7"/>
  <c r="H663" i="7"/>
  <c r="Y662" i="7"/>
  <c r="H662" i="7"/>
  <c r="Y661" i="7"/>
  <c r="H661" i="7"/>
  <c r="Y660" i="7"/>
  <c r="H660" i="7"/>
  <c r="Y659" i="7"/>
  <c r="H659" i="7"/>
  <c r="Y658" i="7"/>
  <c r="H658" i="7"/>
  <c r="Y657" i="7"/>
  <c r="H657" i="7"/>
  <c r="Y656" i="7"/>
  <c r="H656" i="7"/>
  <c r="Y655" i="7"/>
  <c r="H655" i="7"/>
  <c r="Y654" i="7"/>
  <c r="H654" i="7"/>
  <c r="Y653" i="7"/>
  <c r="H653" i="7"/>
  <c r="Y652" i="7"/>
  <c r="H652" i="7"/>
  <c r="Y651" i="7"/>
  <c r="H651" i="7"/>
  <c r="Y650" i="7"/>
  <c r="H650" i="7"/>
  <c r="Y649" i="7"/>
  <c r="H649" i="7"/>
  <c r="Y648" i="7"/>
  <c r="H648" i="7"/>
  <c r="Y647" i="7"/>
  <c r="H647" i="7"/>
  <c r="Y646" i="7"/>
  <c r="H646" i="7"/>
  <c r="Y645" i="7"/>
  <c r="H645" i="7"/>
  <c r="Y644" i="7"/>
  <c r="H644" i="7"/>
  <c r="Y643" i="7"/>
  <c r="H643" i="7"/>
  <c r="Y642" i="7"/>
  <c r="H642" i="7"/>
  <c r="Y641" i="7"/>
  <c r="H641" i="7"/>
  <c r="Y640" i="7"/>
  <c r="H640" i="7"/>
  <c r="Y639" i="7"/>
  <c r="H639" i="7"/>
  <c r="Y638" i="7"/>
  <c r="H638" i="7"/>
  <c r="Y637" i="7"/>
  <c r="H637" i="7"/>
  <c r="Y636" i="7"/>
  <c r="H636" i="7"/>
  <c r="Y635" i="7"/>
  <c r="H635" i="7"/>
  <c r="Y634" i="7"/>
  <c r="H634" i="7"/>
  <c r="Y633" i="7"/>
  <c r="H633" i="7"/>
  <c r="Y632" i="7"/>
  <c r="H632" i="7"/>
  <c r="Y631" i="7"/>
  <c r="H631" i="7"/>
  <c r="Y630" i="7"/>
  <c r="H630" i="7"/>
  <c r="Y629" i="7"/>
  <c r="H629" i="7"/>
  <c r="Y628" i="7"/>
  <c r="H628" i="7"/>
  <c r="Y627" i="7"/>
  <c r="H627" i="7"/>
  <c r="Y626" i="7"/>
  <c r="H626" i="7"/>
  <c r="Y625" i="7"/>
  <c r="H625" i="7"/>
  <c r="Y624" i="7"/>
  <c r="H624" i="7"/>
  <c r="Y623" i="7"/>
  <c r="H623" i="7"/>
  <c r="Y622" i="7"/>
  <c r="H622" i="7"/>
  <c r="Y621" i="7"/>
  <c r="H621" i="7"/>
  <c r="Y620" i="7"/>
  <c r="H620" i="7"/>
  <c r="Y619" i="7"/>
  <c r="H619" i="7"/>
  <c r="Y618" i="7"/>
  <c r="H618" i="7"/>
  <c r="Y617" i="7"/>
  <c r="H617" i="7"/>
  <c r="Y616" i="7"/>
  <c r="H616" i="7"/>
  <c r="Y615" i="7"/>
  <c r="H615" i="7"/>
  <c r="Y614" i="7"/>
  <c r="H614" i="7"/>
  <c r="Y613" i="7"/>
  <c r="H613" i="7"/>
  <c r="Y612" i="7"/>
  <c r="H612" i="7"/>
  <c r="Y611" i="7"/>
  <c r="H611" i="7"/>
  <c r="Y610" i="7"/>
  <c r="H610" i="7"/>
  <c r="Y609" i="7"/>
  <c r="H609" i="7"/>
  <c r="Y608" i="7"/>
  <c r="H608" i="7"/>
  <c r="Y607" i="7"/>
  <c r="H607" i="7"/>
  <c r="Y606" i="7"/>
  <c r="H606" i="7"/>
  <c r="Y605" i="7"/>
  <c r="H605" i="7"/>
  <c r="Y604" i="7"/>
  <c r="H604" i="7"/>
  <c r="Y603" i="7"/>
  <c r="H603" i="7"/>
  <c r="Y602" i="7"/>
  <c r="H602" i="7"/>
  <c r="Y601" i="7"/>
  <c r="H601" i="7"/>
  <c r="Y600" i="7"/>
  <c r="H600" i="7"/>
  <c r="Y599" i="7"/>
  <c r="H599" i="7"/>
  <c r="Y598" i="7"/>
  <c r="H598" i="7"/>
  <c r="Y597" i="7"/>
  <c r="H597" i="7"/>
  <c r="Y596" i="7"/>
  <c r="H596" i="7"/>
  <c r="Y595" i="7"/>
  <c r="H595" i="7"/>
  <c r="Y594" i="7"/>
  <c r="H594" i="7"/>
  <c r="Y593" i="7"/>
  <c r="H593" i="7"/>
  <c r="Y592" i="7"/>
  <c r="H592" i="7"/>
  <c r="Y591" i="7"/>
  <c r="H591" i="7"/>
  <c r="Y590" i="7"/>
  <c r="H590" i="7"/>
  <c r="Y589" i="7"/>
  <c r="H589" i="7"/>
  <c r="Y588" i="7"/>
  <c r="H588" i="7"/>
  <c r="Y587" i="7"/>
  <c r="H587" i="7"/>
  <c r="Y586" i="7"/>
  <c r="H586" i="7"/>
  <c r="Y585" i="7"/>
  <c r="H585" i="7"/>
  <c r="Y584" i="7"/>
  <c r="H584" i="7"/>
  <c r="Y583" i="7"/>
  <c r="H583" i="7"/>
  <c r="Y582" i="7"/>
  <c r="H582" i="7"/>
  <c r="Y581" i="7"/>
  <c r="H581" i="7"/>
  <c r="Y580" i="7"/>
  <c r="H580" i="7"/>
  <c r="Y579" i="7"/>
  <c r="H579" i="7"/>
  <c r="Y578" i="7"/>
  <c r="H578" i="7"/>
  <c r="Y577" i="7"/>
  <c r="H577" i="7"/>
  <c r="Y576" i="7"/>
  <c r="H576" i="7"/>
  <c r="Y575" i="7"/>
  <c r="H575" i="7"/>
  <c r="Y574" i="7"/>
  <c r="H574" i="7"/>
  <c r="Y573" i="7"/>
  <c r="H573" i="7"/>
  <c r="Y572" i="7"/>
  <c r="H572" i="7"/>
  <c r="Y571" i="7"/>
  <c r="H571" i="7"/>
  <c r="Y570" i="7"/>
  <c r="H570" i="7"/>
  <c r="Y569" i="7"/>
  <c r="H569" i="7"/>
  <c r="Y568" i="7"/>
  <c r="H568" i="7"/>
  <c r="Y567" i="7"/>
  <c r="H567" i="7"/>
  <c r="Y566" i="7"/>
  <c r="H566" i="7"/>
  <c r="Y565" i="7"/>
  <c r="H565" i="7"/>
  <c r="Y564" i="7"/>
  <c r="H564" i="7"/>
  <c r="Y563" i="7"/>
  <c r="H563" i="7"/>
  <c r="Y562" i="7"/>
  <c r="H562" i="7"/>
  <c r="Y561" i="7"/>
  <c r="H561" i="7"/>
  <c r="Y560" i="7"/>
  <c r="H560" i="7"/>
  <c r="Y559" i="7"/>
  <c r="H559" i="7"/>
  <c r="Y558" i="7"/>
  <c r="H558" i="7"/>
  <c r="Y557" i="7"/>
  <c r="H557" i="7"/>
  <c r="Y556" i="7"/>
  <c r="H556" i="7"/>
  <c r="Y555" i="7"/>
  <c r="H555" i="7"/>
  <c r="Y554" i="7"/>
  <c r="H554" i="7"/>
  <c r="Y553" i="7"/>
  <c r="H553" i="7"/>
  <c r="Y552" i="7"/>
  <c r="H552" i="7"/>
  <c r="Y551" i="7"/>
  <c r="H551" i="7"/>
  <c r="Y550" i="7"/>
  <c r="H550" i="7"/>
  <c r="Y549" i="7"/>
  <c r="H549" i="7"/>
  <c r="Y548" i="7"/>
  <c r="H548" i="7"/>
  <c r="Y547" i="7"/>
  <c r="H547" i="7"/>
  <c r="Y546" i="7"/>
  <c r="H546" i="7"/>
  <c r="Y545" i="7"/>
  <c r="H545" i="7"/>
  <c r="Y544" i="7"/>
  <c r="H544" i="7"/>
  <c r="Y543" i="7"/>
  <c r="H543" i="7"/>
  <c r="Y542" i="7"/>
  <c r="H542" i="7"/>
  <c r="Y541" i="7"/>
  <c r="H541" i="7"/>
  <c r="Y540" i="7"/>
  <c r="H540" i="7"/>
  <c r="Y539" i="7"/>
  <c r="H539" i="7"/>
  <c r="Y538" i="7"/>
  <c r="H538" i="7"/>
  <c r="Y537" i="7"/>
  <c r="H537" i="7"/>
  <c r="Y536" i="7"/>
  <c r="H536" i="7"/>
  <c r="Y535" i="7"/>
  <c r="H535" i="7"/>
  <c r="Y534" i="7"/>
  <c r="H534" i="7"/>
  <c r="Y533" i="7"/>
  <c r="H533" i="7"/>
  <c r="Y532" i="7"/>
  <c r="H532" i="7"/>
  <c r="Y531" i="7"/>
  <c r="H531" i="7"/>
  <c r="Y530" i="7"/>
  <c r="H530" i="7"/>
  <c r="Y529" i="7"/>
  <c r="H529" i="7"/>
  <c r="Y528" i="7"/>
  <c r="H528" i="7"/>
  <c r="Y527" i="7"/>
  <c r="H527" i="7"/>
  <c r="Y526" i="7"/>
  <c r="H526" i="7"/>
  <c r="Y525" i="7"/>
  <c r="H525" i="7"/>
  <c r="Y524" i="7"/>
  <c r="H524" i="7"/>
  <c r="Y523" i="7"/>
  <c r="H523" i="7"/>
  <c r="Y522" i="7"/>
  <c r="H522" i="7"/>
  <c r="Y521" i="7"/>
  <c r="H521" i="7"/>
  <c r="Y520" i="7"/>
  <c r="H520" i="7"/>
  <c r="Y519" i="7"/>
  <c r="H519" i="7"/>
  <c r="Y518" i="7"/>
  <c r="H518" i="7"/>
  <c r="Y517" i="7"/>
  <c r="H517" i="7"/>
  <c r="Y516" i="7"/>
  <c r="H516" i="7"/>
  <c r="Y515" i="7"/>
  <c r="H515" i="7"/>
  <c r="Y514" i="7"/>
  <c r="H514" i="7"/>
  <c r="Y513" i="7"/>
  <c r="H513" i="7"/>
  <c r="Y512" i="7"/>
  <c r="H512" i="7"/>
  <c r="Y511" i="7"/>
  <c r="H511" i="7"/>
  <c r="Y510" i="7"/>
  <c r="H510" i="7"/>
  <c r="Y509" i="7"/>
  <c r="H509" i="7"/>
  <c r="Y508" i="7"/>
  <c r="H508" i="7"/>
  <c r="Y507" i="7"/>
  <c r="H507" i="7"/>
  <c r="Y506" i="7"/>
  <c r="H506" i="7"/>
  <c r="Y505" i="7"/>
  <c r="H505" i="7"/>
  <c r="Y504" i="7"/>
  <c r="H504" i="7"/>
  <c r="Y503" i="7"/>
  <c r="H503" i="7"/>
  <c r="Y502" i="7"/>
  <c r="H502" i="7"/>
  <c r="Y501" i="7"/>
  <c r="H501" i="7"/>
  <c r="Y500" i="7"/>
  <c r="H500" i="7"/>
  <c r="Y499" i="7"/>
  <c r="H499" i="7"/>
  <c r="Y498" i="7"/>
  <c r="H498" i="7"/>
  <c r="Y497" i="7"/>
  <c r="H497" i="7"/>
  <c r="Y496" i="7"/>
  <c r="H496" i="7"/>
  <c r="Y495" i="7"/>
  <c r="H495" i="7"/>
  <c r="Y494" i="7"/>
  <c r="H494" i="7"/>
  <c r="Y493" i="7"/>
  <c r="H493" i="7"/>
  <c r="Y492" i="7"/>
  <c r="H492" i="7"/>
  <c r="Y491" i="7"/>
  <c r="H491" i="7"/>
  <c r="Y490" i="7"/>
  <c r="H490" i="7"/>
  <c r="Y489" i="7"/>
  <c r="H489" i="7"/>
  <c r="Y488" i="7"/>
  <c r="H488" i="7"/>
  <c r="Y487" i="7"/>
  <c r="H487" i="7"/>
  <c r="Y486" i="7"/>
  <c r="H486" i="7"/>
  <c r="Y485" i="7"/>
  <c r="H485" i="7"/>
  <c r="Y484" i="7"/>
  <c r="H484" i="7"/>
  <c r="Y483" i="7"/>
  <c r="H483" i="7"/>
  <c r="Y482" i="7"/>
  <c r="H482" i="7"/>
  <c r="Y481" i="7"/>
  <c r="H481" i="7"/>
  <c r="Y480" i="7"/>
  <c r="H480" i="7"/>
  <c r="Y479" i="7"/>
  <c r="H479" i="7"/>
  <c r="Y478" i="7"/>
  <c r="H478" i="7"/>
  <c r="Y477" i="7"/>
  <c r="H477" i="7"/>
  <c r="Y476" i="7"/>
  <c r="H476" i="7"/>
  <c r="Y475" i="7"/>
  <c r="H475" i="7"/>
  <c r="Y474" i="7"/>
  <c r="H474" i="7"/>
  <c r="Y473" i="7"/>
  <c r="H473" i="7"/>
  <c r="Y472" i="7"/>
  <c r="H472" i="7"/>
  <c r="Y471" i="7"/>
  <c r="H471" i="7"/>
  <c r="Y470" i="7"/>
  <c r="H470" i="7"/>
  <c r="Y469" i="7"/>
  <c r="H469" i="7"/>
  <c r="Y468" i="7"/>
  <c r="H468" i="7"/>
  <c r="Y467" i="7"/>
  <c r="H467" i="7"/>
  <c r="Y466" i="7"/>
  <c r="H466" i="7"/>
  <c r="Y465" i="7"/>
  <c r="H465" i="7"/>
  <c r="Y464" i="7"/>
  <c r="H464" i="7"/>
  <c r="Y463" i="7"/>
  <c r="H463" i="7"/>
  <c r="Y462" i="7"/>
  <c r="H462" i="7"/>
  <c r="Y461" i="7"/>
  <c r="H461" i="7"/>
  <c r="Y460" i="7"/>
  <c r="H460" i="7"/>
  <c r="Y459" i="7"/>
  <c r="H459" i="7"/>
  <c r="Y458" i="7"/>
  <c r="H458" i="7"/>
  <c r="Y457" i="7"/>
  <c r="H457" i="7"/>
  <c r="Y456" i="7"/>
  <c r="H456" i="7"/>
  <c r="Y455" i="7"/>
  <c r="H455" i="7"/>
  <c r="Y454" i="7"/>
  <c r="H454" i="7"/>
  <c r="Y453" i="7"/>
  <c r="H453" i="7"/>
  <c r="Y452" i="7"/>
  <c r="H452" i="7"/>
  <c r="Y451" i="7"/>
  <c r="H451" i="7"/>
  <c r="Y450" i="7"/>
  <c r="H450" i="7"/>
  <c r="Y449" i="7"/>
  <c r="H449" i="7"/>
  <c r="Y448" i="7"/>
  <c r="H448" i="7"/>
  <c r="Y447" i="7"/>
  <c r="H447" i="7"/>
  <c r="Y446" i="7"/>
  <c r="H446" i="7"/>
  <c r="Y445" i="7"/>
  <c r="H445" i="7"/>
  <c r="Y444" i="7"/>
  <c r="H444" i="7"/>
  <c r="Y443" i="7"/>
  <c r="H443" i="7"/>
  <c r="Y442" i="7"/>
  <c r="H442" i="7"/>
  <c r="Y441" i="7"/>
  <c r="H441" i="7"/>
  <c r="Y440" i="7"/>
  <c r="H440" i="7"/>
  <c r="Y439" i="7"/>
  <c r="H439" i="7"/>
  <c r="Y438" i="7"/>
  <c r="H438" i="7"/>
  <c r="Y437" i="7"/>
  <c r="H437" i="7"/>
  <c r="Y436" i="7"/>
  <c r="H436" i="7"/>
  <c r="Y435" i="7"/>
  <c r="H435" i="7"/>
  <c r="Y434" i="7"/>
  <c r="H434" i="7"/>
  <c r="Y433" i="7"/>
  <c r="H433" i="7"/>
  <c r="Y432" i="7"/>
  <c r="H432" i="7"/>
  <c r="Y431" i="7"/>
  <c r="H431" i="7"/>
  <c r="Y430" i="7"/>
  <c r="H430" i="7"/>
  <c r="Y429" i="7"/>
  <c r="H429" i="7"/>
  <c r="Y428" i="7"/>
  <c r="H428" i="7"/>
  <c r="Y427" i="7"/>
  <c r="H427" i="7"/>
  <c r="Y426" i="7"/>
  <c r="H426" i="7"/>
  <c r="Y425" i="7"/>
  <c r="H425" i="7"/>
  <c r="Y424" i="7"/>
  <c r="H424" i="7"/>
  <c r="Y423" i="7"/>
  <c r="H423" i="7"/>
  <c r="Y422" i="7"/>
  <c r="H422" i="7"/>
  <c r="Y421" i="7"/>
  <c r="H421" i="7"/>
  <c r="Y420" i="7"/>
  <c r="H420" i="7"/>
  <c r="Y419" i="7"/>
  <c r="H419" i="7"/>
  <c r="Y418" i="7"/>
  <c r="H418" i="7"/>
  <c r="J418" i="7" s="1"/>
  <c r="Y417" i="7"/>
  <c r="H417" i="7"/>
  <c r="Y416" i="7"/>
  <c r="H416" i="7"/>
  <c r="Y415" i="7"/>
  <c r="H415" i="7"/>
  <c r="Y414" i="7"/>
  <c r="H414" i="7"/>
  <c r="Y413" i="7"/>
  <c r="H413" i="7"/>
  <c r="Y412" i="7"/>
  <c r="H412" i="7"/>
  <c r="Y411" i="7"/>
  <c r="H411" i="7"/>
  <c r="Y410" i="7"/>
  <c r="H410" i="7"/>
  <c r="Y409" i="7"/>
  <c r="H409" i="7"/>
  <c r="Y408" i="7"/>
  <c r="H408" i="7"/>
  <c r="Y407" i="7"/>
  <c r="H407" i="7"/>
  <c r="Y406" i="7"/>
  <c r="H406" i="7"/>
  <c r="Y405" i="7"/>
  <c r="H405" i="7"/>
  <c r="Y404" i="7"/>
  <c r="H404" i="7"/>
  <c r="Y403" i="7"/>
  <c r="H403" i="7"/>
  <c r="Y402" i="7"/>
  <c r="H402" i="7"/>
  <c r="Y401" i="7"/>
  <c r="H401" i="7"/>
  <c r="Y400" i="7"/>
  <c r="H400" i="7"/>
  <c r="Y399" i="7"/>
  <c r="H399" i="7"/>
  <c r="Y398" i="7"/>
  <c r="H398" i="7"/>
  <c r="Y397" i="7"/>
  <c r="H397" i="7"/>
  <c r="Y396" i="7"/>
  <c r="H396" i="7"/>
  <c r="Y395" i="7"/>
  <c r="H395" i="7"/>
  <c r="Y394" i="7"/>
  <c r="H394" i="7"/>
  <c r="Y393" i="7"/>
  <c r="H393" i="7"/>
  <c r="Y392" i="7"/>
  <c r="H392" i="7"/>
  <c r="Y391" i="7"/>
  <c r="H391" i="7"/>
  <c r="Y390" i="7"/>
  <c r="H390" i="7"/>
  <c r="Y389" i="7"/>
  <c r="H389" i="7"/>
  <c r="Y388" i="7"/>
  <c r="H388" i="7"/>
  <c r="Y387" i="7"/>
  <c r="H387" i="7"/>
  <c r="Y386" i="7"/>
  <c r="H386" i="7"/>
  <c r="Y385" i="7"/>
  <c r="H385" i="7"/>
  <c r="Y384" i="7"/>
  <c r="H384" i="7"/>
  <c r="Y383" i="7"/>
  <c r="H383" i="7"/>
  <c r="Y382" i="7"/>
  <c r="H382" i="7"/>
  <c r="Y381" i="7"/>
  <c r="H381" i="7"/>
  <c r="Y380" i="7"/>
  <c r="H380" i="7"/>
  <c r="Y379" i="7"/>
  <c r="H379" i="7"/>
  <c r="Y378" i="7"/>
  <c r="H378" i="7"/>
  <c r="Y377" i="7"/>
  <c r="H377" i="7"/>
  <c r="Y376" i="7"/>
  <c r="H376" i="7"/>
  <c r="Y375" i="7"/>
  <c r="H375" i="7"/>
  <c r="Y374" i="7"/>
  <c r="H374" i="7"/>
  <c r="Y373" i="7"/>
  <c r="H373" i="7"/>
  <c r="Y372" i="7"/>
  <c r="H372" i="7"/>
  <c r="Y371" i="7"/>
  <c r="H371" i="7"/>
  <c r="Y370" i="7"/>
  <c r="H370" i="7"/>
  <c r="Y369" i="7"/>
  <c r="H369" i="7"/>
  <c r="Y368" i="7"/>
  <c r="H368" i="7"/>
  <c r="Y367" i="7"/>
  <c r="H367" i="7"/>
  <c r="Y366" i="7"/>
  <c r="H366" i="7"/>
  <c r="Y365" i="7"/>
  <c r="H365" i="7"/>
  <c r="Y364" i="7"/>
  <c r="H364" i="7"/>
  <c r="Y363" i="7"/>
  <c r="H363" i="7"/>
  <c r="Y362" i="7"/>
  <c r="H362" i="7"/>
  <c r="Y361" i="7"/>
  <c r="H361" i="7"/>
  <c r="Y360" i="7"/>
  <c r="H360" i="7"/>
  <c r="Y359" i="7"/>
  <c r="H359" i="7"/>
  <c r="Y358" i="7"/>
  <c r="H358" i="7"/>
  <c r="Y357" i="7"/>
  <c r="H357" i="7"/>
  <c r="Y356" i="7"/>
  <c r="H356" i="7"/>
  <c r="Y355" i="7"/>
  <c r="H355" i="7"/>
  <c r="Y354" i="7"/>
  <c r="H354" i="7"/>
  <c r="Y353" i="7"/>
  <c r="H353" i="7"/>
  <c r="Y352" i="7"/>
  <c r="H352" i="7"/>
  <c r="Y351" i="7"/>
  <c r="H351" i="7"/>
  <c r="Y350" i="7"/>
  <c r="H350" i="7"/>
  <c r="Y349" i="7"/>
  <c r="H349" i="7"/>
  <c r="Y348" i="7"/>
  <c r="H348" i="7"/>
  <c r="Y347" i="7"/>
  <c r="H347" i="7"/>
  <c r="Y346" i="7"/>
  <c r="H346" i="7"/>
  <c r="Y345" i="7"/>
  <c r="H345" i="7"/>
  <c r="Y344" i="7"/>
  <c r="H344" i="7"/>
  <c r="Y343" i="7"/>
  <c r="H343" i="7"/>
  <c r="Y342" i="7"/>
  <c r="H342" i="7"/>
  <c r="Y341" i="7"/>
  <c r="H341" i="7"/>
  <c r="Y340" i="7"/>
  <c r="H340" i="7"/>
  <c r="Y339" i="7"/>
  <c r="H339" i="7"/>
  <c r="Y338" i="7"/>
  <c r="H338" i="7"/>
  <c r="Y337" i="7"/>
  <c r="H337" i="7"/>
  <c r="Y336" i="7"/>
  <c r="H336" i="7"/>
  <c r="Y335" i="7"/>
  <c r="H335" i="7"/>
  <c r="Y334" i="7"/>
  <c r="H334" i="7"/>
  <c r="Y333" i="7"/>
  <c r="H333" i="7"/>
  <c r="Y332" i="7"/>
  <c r="H332" i="7"/>
  <c r="Y331" i="7"/>
  <c r="H331" i="7"/>
  <c r="Y330" i="7"/>
  <c r="H330" i="7"/>
  <c r="Y329" i="7"/>
  <c r="H329" i="7"/>
  <c r="Y328" i="7"/>
  <c r="H328" i="7"/>
  <c r="Y327" i="7"/>
  <c r="H327" i="7"/>
  <c r="Y326" i="7"/>
  <c r="H326" i="7"/>
  <c r="Y325" i="7"/>
  <c r="H325" i="7"/>
  <c r="Y324" i="7"/>
  <c r="H324" i="7"/>
  <c r="Y323" i="7"/>
  <c r="H323" i="7"/>
  <c r="Y322" i="7"/>
  <c r="H322" i="7"/>
  <c r="Y321" i="7"/>
  <c r="H321" i="7"/>
  <c r="Y320" i="7"/>
  <c r="H320" i="7"/>
  <c r="Y319" i="7"/>
  <c r="H319" i="7"/>
  <c r="Y318" i="7"/>
  <c r="H318" i="7"/>
  <c r="Y317" i="7"/>
  <c r="H317" i="7"/>
  <c r="Y316" i="7"/>
  <c r="H316" i="7"/>
  <c r="Y315" i="7"/>
  <c r="H315" i="7"/>
  <c r="Y314" i="7"/>
  <c r="H314" i="7"/>
  <c r="Y313" i="7"/>
  <c r="H313" i="7"/>
  <c r="Y312" i="7"/>
  <c r="H312" i="7"/>
  <c r="Y311" i="7"/>
  <c r="H311" i="7"/>
  <c r="Y310" i="7"/>
  <c r="H310" i="7"/>
  <c r="Y309" i="7"/>
  <c r="H309" i="7"/>
  <c r="Y308" i="7"/>
  <c r="H308" i="7"/>
  <c r="Y307" i="7"/>
  <c r="H307" i="7"/>
  <c r="Y306" i="7"/>
  <c r="H306" i="7"/>
  <c r="Y305" i="7"/>
  <c r="H305" i="7"/>
  <c r="Y304" i="7"/>
  <c r="H304" i="7"/>
  <c r="Y303" i="7"/>
  <c r="H303" i="7"/>
  <c r="Y302" i="7"/>
  <c r="H302" i="7"/>
  <c r="Y301" i="7"/>
  <c r="H301" i="7"/>
  <c r="Y300" i="7"/>
  <c r="H300" i="7"/>
  <c r="Y299" i="7"/>
  <c r="H299" i="7"/>
  <c r="Y298" i="7"/>
  <c r="H298" i="7"/>
  <c r="Y297" i="7"/>
  <c r="H297" i="7"/>
  <c r="Y296" i="7"/>
  <c r="H296" i="7"/>
  <c r="Y295" i="7"/>
  <c r="H295" i="7"/>
  <c r="Y294" i="7"/>
  <c r="H294" i="7"/>
  <c r="Y293" i="7"/>
  <c r="H293" i="7"/>
  <c r="Y292" i="7"/>
  <c r="H292" i="7"/>
  <c r="Y291" i="7"/>
  <c r="H291" i="7"/>
  <c r="Y290" i="7"/>
  <c r="H290" i="7"/>
  <c r="Y289" i="7"/>
  <c r="H289" i="7"/>
  <c r="Y288" i="7"/>
  <c r="H288" i="7"/>
  <c r="Y287" i="7"/>
  <c r="H287" i="7"/>
  <c r="Y286" i="7"/>
  <c r="H286" i="7"/>
  <c r="Y285" i="7"/>
  <c r="H285" i="7"/>
  <c r="Y284" i="7"/>
  <c r="H284" i="7"/>
  <c r="Y283" i="7"/>
  <c r="H283" i="7"/>
  <c r="Y282" i="7"/>
  <c r="H282" i="7"/>
  <c r="Y281" i="7"/>
  <c r="H281" i="7"/>
  <c r="Y280" i="7"/>
  <c r="H280" i="7"/>
  <c r="Y279" i="7"/>
  <c r="H279" i="7"/>
  <c r="Y278" i="7"/>
  <c r="H278" i="7"/>
  <c r="Y277" i="7"/>
  <c r="H277" i="7"/>
  <c r="Y276" i="7"/>
  <c r="H276" i="7"/>
  <c r="Y275" i="7"/>
  <c r="H275" i="7"/>
  <c r="Y274" i="7"/>
  <c r="H274" i="7"/>
  <c r="Y273" i="7"/>
  <c r="H273" i="7"/>
  <c r="Y272" i="7"/>
  <c r="H272" i="7"/>
  <c r="Y271" i="7"/>
  <c r="H271" i="7"/>
  <c r="Y270" i="7"/>
  <c r="H270" i="7"/>
  <c r="Y269" i="7"/>
  <c r="H269" i="7"/>
  <c r="Y268" i="7"/>
  <c r="H268" i="7"/>
  <c r="Y267" i="7"/>
  <c r="H267" i="7"/>
  <c r="Y266" i="7"/>
  <c r="H266" i="7"/>
  <c r="Y265" i="7"/>
  <c r="H265" i="7"/>
  <c r="Y264" i="7"/>
  <c r="H264" i="7"/>
  <c r="Y263" i="7"/>
  <c r="H263" i="7"/>
  <c r="Y262" i="7"/>
  <c r="H262" i="7"/>
  <c r="Y261" i="7"/>
  <c r="H261" i="7"/>
  <c r="Y260" i="7"/>
  <c r="H260" i="7"/>
  <c r="Y259" i="7"/>
  <c r="H259" i="7"/>
  <c r="Y258" i="7"/>
  <c r="H258" i="7"/>
  <c r="Y257" i="7"/>
  <c r="H257" i="7"/>
  <c r="Y256" i="7"/>
  <c r="H256" i="7"/>
  <c r="Y255" i="7"/>
  <c r="H255" i="7"/>
  <c r="Y254" i="7"/>
  <c r="H254" i="7"/>
  <c r="Y253" i="7"/>
  <c r="H253" i="7"/>
  <c r="Y252" i="7"/>
  <c r="H252" i="7"/>
  <c r="Y251" i="7"/>
  <c r="H251" i="7"/>
  <c r="Y250" i="7"/>
  <c r="H250" i="7"/>
  <c r="Y249" i="7"/>
  <c r="H249" i="7"/>
  <c r="Y248" i="7"/>
  <c r="H248" i="7"/>
  <c r="Y247" i="7"/>
  <c r="H247" i="7"/>
  <c r="Y246" i="7"/>
  <c r="H246" i="7"/>
  <c r="Y245" i="7"/>
  <c r="H245" i="7"/>
  <c r="Y244" i="7"/>
  <c r="H244" i="7"/>
  <c r="Y243" i="7"/>
  <c r="H243" i="7"/>
  <c r="Y242" i="7"/>
  <c r="H242" i="7"/>
  <c r="Y241" i="7"/>
  <c r="H241" i="7"/>
  <c r="Y240" i="7"/>
  <c r="H240" i="7"/>
  <c r="Y239" i="7"/>
  <c r="H239" i="7"/>
  <c r="Y238" i="7"/>
  <c r="H238" i="7"/>
  <c r="Y237" i="7"/>
  <c r="H237" i="7"/>
  <c r="Y236" i="7"/>
  <c r="H236" i="7"/>
  <c r="Y235" i="7"/>
  <c r="H235" i="7"/>
  <c r="Y234" i="7"/>
  <c r="H234" i="7"/>
  <c r="Y233" i="7"/>
  <c r="H233" i="7"/>
  <c r="Y232" i="7"/>
  <c r="H232" i="7"/>
  <c r="Y231" i="7"/>
  <c r="H231" i="7"/>
  <c r="Y230" i="7"/>
  <c r="H230" i="7"/>
  <c r="Y229" i="7"/>
  <c r="H229" i="7"/>
  <c r="Y228" i="7"/>
  <c r="H228" i="7"/>
  <c r="Y227" i="7"/>
  <c r="H227" i="7"/>
  <c r="Y226" i="7"/>
  <c r="H226" i="7"/>
  <c r="Y225" i="7"/>
  <c r="H225" i="7"/>
  <c r="Y224" i="7"/>
  <c r="H224" i="7"/>
  <c r="Y223" i="7"/>
  <c r="H223" i="7"/>
  <c r="Y222" i="7"/>
  <c r="H222" i="7"/>
  <c r="Y221" i="7"/>
  <c r="H221" i="7"/>
  <c r="Y220" i="7"/>
  <c r="H220" i="7"/>
  <c r="Y219" i="7"/>
  <c r="H219" i="7"/>
  <c r="Y218" i="7"/>
  <c r="H218" i="7"/>
  <c r="Y217" i="7"/>
  <c r="H217" i="7"/>
  <c r="Y216" i="7"/>
  <c r="H216" i="7"/>
  <c r="Y215" i="7"/>
  <c r="H215" i="7"/>
  <c r="Y214" i="7"/>
  <c r="H214" i="7"/>
  <c r="Y213" i="7"/>
  <c r="H213" i="7"/>
  <c r="Y212" i="7"/>
  <c r="H212" i="7"/>
  <c r="Y211" i="7"/>
  <c r="H211" i="7"/>
  <c r="Y210" i="7"/>
  <c r="H210" i="7"/>
  <c r="Y209" i="7"/>
  <c r="H209" i="7"/>
  <c r="Y208" i="7"/>
  <c r="H208" i="7"/>
  <c r="Y207" i="7"/>
  <c r="H207" i="7"/>
  <c r="Y206" i="7"/>
  <c r="H206" i="7"/>
  <c r="Y205" i="7"/>
  <c r="H205" i="7"/>
  <c r="Y204" i="7"/>
  <c r="H204" i="7"/>
  <c r="Y203" i="7"/>
  <c r="H203" i="7"/>
  <c r="Y202" i="7"/>
  <c r="H202" i="7"/>
  <c r="Y201" i="7"/>
  <c r="H201" i="7"/>
  <c r="Y200" i="7"/>
  <c r="H200" i="7"/>
  <c r="Y199" i="7"/>
  <c r="H199" i="7"/>
  <c r="Y198" i="7"/>
  <c r="H198" i="7"/>
  <c r="Y197" i="7"/>
  <c r="H197" i="7"/>
  <c r="Y196" i="7"/>
  <c r="H196" i="7"/>
  <c r="Y195" i="7"/>
  <c r="H195" i="7"/>
  <c r="Y194" i="7"/>
  <c r="H194" i="7"/>
  <c r="Y193" i="7"/>
  <c r="H193" i="7"/>
  <c r="Y192" i="7"/>
  <c r="H192" i="7"/>
  <c r="Y191" i="7"/>
  <c r="H191" i="7"/>
  <c r="Y190" i="7"/>
  <c r="H190" i="7"/>
  <c r="Y189" i="7"/>
  <c r="H189" i="7"/>
  <c r="Y188" i="7"/>
  <c r="H188" i="7"/>
  <c r="Y187" i="7"/>
  <c r="H187" i="7"/>
  <c r="Y186" i="7"/>
  <c r="H186" i="7"/>
  <c r="Y185" i="7"/>
  <c r="H185" i="7"/>
  <c r="Y184" i="7"/>
  <c r="H184" i="7"/>
  <c r="Y183" i="7"/>
  <c r="H183" i="7"/>
  <c r="Y182" i="7"/>
  <c r="H182" i="7"/>
  <c r="Y181" i="7"/>
  <c r="H181" i="7"/>
  <c r="Y180" i="7"/>
  <c r="H180" i="7"/>
  <c r="Y179" i="7"/>
  <c r="H179" i="7"/>
  <c r="Y178" i="7"/>
  <c r="H178" i="7"/>
  <c r="Y177" i="7"/>
  <c r="H177" i="7"/>
  <c r="Y176" i="7"/>
  <c r="H176" i="7"/>
  <c r="Y175" i="7"/>
  <c r="H175" i="7"/>
  <c r="Y174" i="7"/>
  <c r="H174" i="7"/>
  <c r="Y173" i="7"/>
  <c r="H173" i="7"/>
  <c r="Y172" i="7"/>
  <c r="H172" i="7"/>
  <c r="Y171" i="7"/>
  <c r="H171" i="7"/>
  <c r="Y170" i="7"/>
  <c r="H170" i="7"/>
  <c r="Y169" i="7"/>
  <c r="H169" i="7"/>
  <c r="Y168" i="7"/>
  <c r="H168" i="7"/>
  <c r="Y167" i="7"/>
  <c r="H167" i="7"/>
  <c r="Y166" i="7"/>
  <c r="H166" i="7"/>
  <c r="Y165" i="7"/>
  <c r="H165" i="7"/>
  <c r="Y164" i="7"/>
  <c r="H164" i="7"/>
  <c r="Y163" i="7"/>
  <c r="H163" i="7"/>
  <c r="Y162" i="7"/>
  <c r="H162" i="7"/>
  <c r="Y161" i="7"/>
  <c r="H161" i="7"/>
  <c r="Y160" i="7"/>
  <c r="H160" i="7"/>
  <c r="Y159" i="7"/>
  <c r="H159" i="7"/>
  <c r="Y158" i="7"/>
  <c r="H158" i="7"/>
  <c r="Y157" i="7"/>
  <c r="H157" i="7"/>
  <c r="Y156" i="7"/>
  <c r="H156" i="7"/>
  <c r="Y155" i="7"/>
  <c r="H155" i="7"/>
  <c r="Y154" i="7"/>
  <c r="H154" i="7"/>
  <c r="Y153" i="7"/>
  <c r="H153" i="7"/>
  <c r="Y152" i="7"/>
  <c r="H152" i="7"/>
  <c r="Y151" i="7"/>
  <c r="H151" i="7"/>
  <c r="Y150" i="7"/>
  <c r="H150" i="7"/>
  <c r="Y149" i="7"/>
  <c r="H149" i="7"/>
  <c r="Y148" i="7"/>
  <c r="H148" i="7"/>
  <c r="Y147" i="7"/>
  <c r="H147" i="7"/>
  <c r="Y146" i="7"/>
  <c r="H146" i="7"/>
  <c r="Y145" i="7"/>
  <c r="H145" i="7"/>
  <c r="Y144" i="7"/>
  <c r="H144" i="7"/>
  <c r="Y143" i="7"/>
  <c r="H143" i="7"/>
  <c r="Y142" i="7"/>
  <c r="H142" i="7"/>
  <c r="Y141" i="7"/>
  <c r="H141" i="7"/>
  <c r="Y140" i="7"/>
  <c r="H140" i="7"/>
  <c r="Y139" i="7"/>
  <c r="H139" i="7"/>
  <c r="Y138" i="7"/>
  <c r="H138" i="7"/>
  <c r="Y137" i="7"/>
  <c r="H137" i="7"/>
  <c r="Y136" i="7"/>
  <c r="H136" i="7"/>
  <c r="Y135" i="7"/>
  <c r="H135" i="7"/>
  <c r="Y134" i="7"/>
  <c r="H134" i="7"/>
  <c r="Y133" i="7"/>
  <c r="H133" i="7"/>
  <c r="Y132" i="7"/>
  <c r="H132" i="7"/>
  <c r="Y131" i="7"/>
  <c r="H131" i="7"/>
  <c r="Y130" i="7"/>
  <c r="H130" i="7"/>
  <c r="Y129" i="7"/>
  <c r="H129" i="7"/>
  <c r="Y128" i="7"/>
  <c r="H128" i="7"/>
  <c r="Y127" i="7"/>
  <c r="H127" i="7"/>
  <c r="Y126" i="7"/>
  <c r="H126" i="7"/>
  <c r="Y125" i="7"/>
  <c r="H125" i="7"/>
  <c r="Y124" i="7"/>
  <c r="H124" i="7"/>
  <c r="Y123" i="7"/>
  <c r="H123" i="7"/>
  <c r="Y122" i="7"/>
  <c r="H122" i="7"/>
  <c r="Y121" i="7"/>
  <c r="H121" i="7"/>
  <c r="Y120" i="7"/>
  <c r="H120" i="7"/>
  <c r="Y119" i="7"/>
  <c r="H119" i="7"/>
  <c r="Y118" i="7"/>
  <c r="H118" i="7"/>
  <c r="Y117" i="7"/>
  <c r="H117" i="7"/>
  <c r="Y116" i="7"/>
  <c r="H116" i="7"/>
  <c r="Y115" i="7"/>
  <c r="H115" i="7"/>
  <c r="Y114" i="7"/>
  <c r="H114" i="7"/>
  <c r="Y113" i="7"/>
  <c r="H113" i="7"/>
  <c r="Y112" i="7"/>
  <c r="H112" i="7"/>
  <c r="Y111" i="7"/>
  <c r="H111" i="7"/>
  <c r="Y110" i="7"/>
  <c r="H110" i="7"/>
  <c r="Y109" i="7"/>
  <c r="H109" i="7"/>
  <c r="Y108" i="7"/>
  <c r="H108" i="7"/>
  <c r="Y107" i="7"/>
  <c r="H107" i="7"/>
  <c r="Y106" i="7"/>
  <c r="H106" i="7"/>
  <c r="Y105" i="7"/>
  <c r="H105" i="7"/>
  <c r="Y104" i="7"/>
  <c r="H104" i="7"/>
  <c r="Y103" i="7"/>
  <c r="H103" i="7"/>
  <c r="Y102" i="7"/>
  <c r="H102" i="7"/>
  <c r="Y101" i="7"/>
  <c r="H101" i="7"/>
  <c r="Y100" i="7"/>
  <c r="H100" i="7"/>
  <c r="Y99" i="7"/>
  <c r="H99" i="7"/>
  <c r="Y98" i="7"/>
  <c r="H98" i="7"/>
  <c r="Y97" i="7"/>
  <c r="H97" i="7"/>
  <c r="Y96" i="7"/>
  <c r="H96" i="7"/>
  <c r="Y95" i="7"/>
  <c r="H95" i="7"/>
  <c r="Y94" i="7"/>
  <c r="H94" i="7"/>
  <c r="Y93" i="7"/>
  <c r="H93" i="7"/>
  <c r="Y92" i="7"/>
  <c r="H92" i="7"/>
  <c r="Y91" i="7"/>
  <c r="H91" i="7"/>
  <c r="Y90" i="7"/>
  <c r="H90" i="7"/>
  <c r="Y89" i="7"/>
  <c r="H89" i="7"/>
  <c r="Y88" i="7"/>
  <c r="H88" i="7"/>
  <c r="Y87" i="7"/>
  <c r="H87" i="7"/>
  <c r="Y86" i="7"/>
  <c r="H86" i="7"/>
  <c r="Y85" i="7"/>
  <c r="H85" i="7"/>
  <c r="Y84" i="7"/>
  <c r="H84" i="7"/>
  <c r="Y83" i="7"/>
  <c r="H83" i="7"/>
  <c r="Y82" i="7"/>
  <c r="H82" i="7"/>
  <c r="Y81" i="7"/>
  <c r="H81" i="7"/>
  <c r="Y80" i="7"/>
  <c r="H80" i="7"/>
  <c r="Y79" i="7"/>
  <c r="H79" i="7"/>
  <c r="Y78" i="7"/>
  <c r="H78" i="7"/>
  <c r="Y77" i="7"/>
  <c r="H77" i="7"/>
  <c r="Y76" i="7"/>
  <c r="H76" i="7"/>
  <c r="Y75" i="7"/>
  <c r="H75" i="7"/>
  <c r="Y74" i="7"/>
  <c r="H74" i="7"/>
  <c r="Y73" i="7"/>
  <c r="H73" i="7"/>
  <c r="Y72" i="7"/>
  <c r="H72" i="7"/>
  <c r="Y71" i="7"/>
  <c r="H71" i="7"/>
  <c r="Y70" i="7"/>
  <c r="H70" i="7"/>
  <c r="Y69" i="7"/>
  <c r="H69" i="7"/>
  <c r="Y68" i="7"/>
  <c r="H68" i="7"/>
  <c r="Y67" i="7"/>
  <c r="H67" i="7"/>
  <c r="Y66" i="7"/>
  <c r="H66" i="7"/>
  <c r="Y65" i="7"/>
  <c r="H65" i="7"/>
  <c r="Y64" i="7"/>
  <c r="H64" i="7"/>
  <c r="Y63" i="7"/>
  <c r="H63" i="7"/>
  <c r="Y62" i="7"/>
  <c r="H62" i="7"/>
  <c r="Y61" i="7"/>
  <c r="H61" i="7"/>
  <c r="Y60" i="7"/>
  <c r="H60" i="7"/>
  <c r="Y59" i="7"/>
  <c r="H59" i="7"/>
  <c r="Y58" i="7"/>
  <c r="H58" i="7"/>
  <c r="Y57" i="7"/>
  <c r="H57" i="7"/>
  <c r="Y56" i="7"/>
  <c r="H56" i="7"/>
  <c r="Y55" i="7"/>
  <c r="H55" i="7"/>
  <c r="Y54" i="7"/>
  <c r="H54" i="7"/>
  <c r="Y53" i="7"/>
  <c r="H53" i="7"/>
  <c r="Y52" i="7"/>
  <c r="H52" i="7"/>
  <c r="Y51" i="7"/>
  <c r="H51" i="7"/>
  <c r="Y50" i="7"/>
  <c r="H50" i="7"/>
  <c r="Y49" i="7"/>
  <c r="H49" i="7"/>
  <c r="Y48" i="7"/>
  <c r="H48" i="7"/>
  <c r="Y47" i="7"/>
  <c r="H47" i="7"/>
  <c r="Y46" i="7"/>
  <c r="H46" i="7"/>
  <c r="Y45" i="7"/>
  <c r="H45" i="7"/>
  <c r="Y44" i="7"/>
  <c r="H44" i="7"/>
  <c r="Y43" i="7"/>
  <c r="H43" i="7"/>
  <c r="Y42" i="7"/>
  <c r="H42" i="7"/>
  <c r="Y41" i="7"/>
  <c r="H41" i="7"/>
  <c r="Y40" i="7"/>
  <c r="H40" i="7"/>
  <c r="Y39" i="7"/>
  <c r="H39" i="7"/>
  <c r="Y38" i="7"/>
  <c r="H38" i="7"/>
  <c r="Y37" i="7"/>
  <c r="H37" i="7"/>
  <c r="Y36" i="7"/>
  <c r="H36" i="7"/>
  <c r="Y35" i="7"/>
  <c r="H35" i="7"/>
  <c r="Y34" i="7"/>
  <c r="H34" i="7"/>
  <c r="Y33" i="7"/>
  <c r="H33" i="7"/>
  <c r="Y32" i="7"/>
  <c r="H32" i="7"/>
  <c r="Y31" i="7"/>
  <c r="H31" i="7"/>
  <c r="Y30" i="7"/>
  <c r="H30" i="7"/>
  <c r="Y29" i="7"/>
  <c r="H29" i="7"/>
  <c r="Y28" i="7"/>
  <c r="H28" i="7"/>
  <c r="Y27" i="7"/>
  <c r="H27" i="7"/>
  <c r="H26" i="7"/>
  <c r="J734" i="7" l="1"/>
  <c r="J736" i="7"/>
  <c r="J738" i="7"/>
  <c r="N737" i="7" s="1"/>
  <c r="J740" i="7"/>
  <c r="S739" i="7" s="1"/>
  <c r="J742" i="7"/>
  <c r="J744" i="7"/>
  <c r="R743" i="7" s="1"/>
  <c r="J746" i="7"/>
  <c r="N745" i="7" s="1"/>
  <c r="J748" i="7"/>
  <c r="M747" i="7" s="1"/>
  <c r="J750" i="7"/>
  <c r="J752" i="7"/>
  <c r="S751" i="7" s="1"/>
  <c r="J754" i="7"/>
  <c r="N753" i="7" s="1"/>
  <c r="J756" i="7"/>
  <c r="S755" i="7" s="1"/>
  <c r="J28" i="7"/>
  <c r="J30" i="7"/>
  <c r="M29" i="7" s="1"/>
  <c r="J32" i="7"/>
  <c r="S31" i="7" s="1"/>
  <c r="J34" i="7"/>
  <c r="M33" i="7" s="1"/>
  <c r="J36" i="7"/>
  <c r="J38" i="7"/>
  <c r="M37" i="7" s="1"/>
  <c r="J40" i="7"/>
  <c r="R39" i="7" s="1"/>
  <c r="J42" i="7"/>
  <c r="R41" i="7" s="1"/>
  <c r="J44" i="7"/>
  <c r="J46" i="7"/>
  <c r="R45" i="7" s="1"/>
  <c r="J48" i="7"/>
  <c r="J50" i="7"/>
  <c r="S49" i="7" s="1"/>
  <c r="J52" i="7"/>
  <c r="J54" i="7"/>
  <c r="N53" i="7" s="1"/>
  <c r="J56" i="7"/>
  <c r="J58" i="7"/>
  <c r="J60" i="7"/>
  <c r="J62" i="7"/>
  <c r="J64" i="7"/>
  <c r="R63" i="7" s="1"/>
  <c r="J66" i="7"/>
  <c r="N65" i="7" s="1"/>
  <c r="J68" i="7"/>
  <c r="J70" i="7"/>
  <c r="M69" i="7" s="1"/>
  <c r="J72" i="7"/>
  <c r="S71" i="7" s="1"/>
  <c r="J74" i="7"/>
  <c r="J76" i="7"/>
  <c r="J78" i="7"/>
  <c r="R77" i="7" s="1"/>
  <c r="J80" i="7"/>
  <c r="R79" i="7" s="1"/>
  <c r="J82" i="7"/>
  <c r="S81" i="7" s="1"/>
  <c r="J84" i="7"/>
  <c r="J86" i="7"/>
  <c r="J88" i="7"/>
  <c r="S87" i="7" s="1"/>
  <c r="J90" i="7"/>
  <c r="J92" i="7"/>
  <c r="J94" i="7"/>
  <c r="M93" i="7" s="1"/>
  <c r="J96" i="7"/>
  <c r="J98" i="7"/>
  <c r="N97" i="7" s="1"/>
  <c r="J100" i="7"/>
  <c r="J102" i="7"/>
  <c r="J104" i="7"/>
  <c r="J106" i="7"/>
  <c r="R105" i="7" s="1"/>
  <c r="J108" i="7"/>
  <c r="J110" i="7"/>
  <c r="M109" i="7" s="1"/>
  <c r="J118" i="7"/>
  <c r="N117" i="7" s="1"/>
  <c r="J120" i="7"/>
  <c r="J122" i="7"/>
  <c r="J124" i="7"/>
  <c r="N123" i="7" s="1"/>
  <c r="J126" i="7"/>
  <c r="R125" i="7" s="1"/>
  <c r="J128" i="7"/>
  <c r="R127" i="7" s="1"/>
  <c r="J130" i="7"/>
  <c r="J132" i="7"/>
  <c r="N131" i="7" s="1"/>
  <c r="J134" i="7"/>
  <c r="J136" i="7"/>
  <c r="J138" i="7"/>
  <c r="J140" i="7"/>
  <c r="R139" i="7" s="1"/>
  <c r="J142" i="7"/>
  <c r="R141" i="7" s="1"/>
  <c r="J144" i="7"/>
  <c r="R143" i="7" s="1"/>
  <c r="J146" i="7"/>
  <c r="J148" i="7"/>
  <c r="N147" i="7" s="1"/>
  <c r="J150" i="7"/>
  <c r="S149" i="7" s="1"/>
  <c r="J152" i="7"/>
  <c r="S151" i="7" s="1"/>
  <c r="J154" i="7"/>
  <c r="J156" i="7"/>
  <c r="J158" i="7"/>
  <c r="N157" i="7" s="1"/>
  <c r="J160" i="7"/>
  <c r="R159" i="7" s="1"/>
  <c r="J162" i="7"/>
  <c r="J164" i="7"/>
  <c r="R163" i="7" s="1"/>
  <c r="J166" i="7"/>
  <c r="S165" i="7" s="1"/>
  <c r="J168" i="7"/>
  <c r="J170" i="7"/>
  <c r="J172" i="7"/>
  <c r="S171" i="7" s="1"/>
  <c r="J174" i="7"/>
  <c r="R173" i="7" s="1"/>
  <c r="J176" i="7"/>
  <c r="J178" i="7"/>
  <c r="J180" i="7"/>
  <c r="J182" i="7"/>
  <c r="N181" i="7" s="1"/>
  <c r="J184" i="7"/>
  <c r="S183" i="7" s="1"/>
  <c r="J186" i="7"/>
  <c r="J188" i="7"/>
  <c r="N187" i="7" s="1"/>
  <c r="J190" i="7"/>
  <c r="N189" i="7" s="1"/>
  <c r="J192" i="7"/>
  <c r="R191" i="7" s="1"/>
  <c r="J194" i="7"/>
  <c r="J196" i="7"/>
  <c r="M195" i="7" s="1"/>
  <c r="J198" i="7"/>
  <c r="J200" i="7"/>
  <c r="J202" i="7"/>
  <c r="J204" i="7"/>
  <c r="M203" i="7" s="1"/>
  <c r="J206" i="7"/>
  <c r="R205" i="7" s="1"/>
  <c r="J208" i="7"/>
  <c r="J210" i="7"/>
  <c r="J216" i="7"/>
  <c r="R215" i="7" s="1"/>
  <c r="J218" i="7"/>
  <c r="N217" i="7" s="1"/>
  <c r="J220" i="7"/>
  <c r="N219" i="7" s="1"/>
  <c r="J222" i="7"/>
  <c r="J224" i="7"/>
  <c r="J226" i="7"/>
  <c r="N225" i="7" s="1"/>
  <c r="J228" i="7"/>
  <c r="S227" i="7" s="1"/>
  <c r="J230" i="7"/>
  <c r="J232" i="7"/>
  <c r="S231" i="7" s="1"/>
  <c r="J234" i="7"/>
  <c r="N233" i="7" s="1"/>
  <c r="J236" i="7"/>
  <c r="N235" i="7" s="1"/>
  <c r="J238" i="7"/>
  <c r="J240" i="7"/>
  <c r="N239" i="7" s="1"/>
  <c r="J242" i="7"/>
  <c r="N241" i="7" s="1"/>
  <c r="J244" i="7"/>
  <c r="S243" i="7" s="1"/>
  <c r="J246" i="7"/>
  <c r="J248" i="7"/>
  <c r="N247" i="7" s="1"/>
  <c r="J250" i="7"/>
  <c r="N249" i="7" s="1"/>
  <c r="J252" i="7"/>
  <c r="N251" i="7" s="1"/>
  <c r="J254" i="7"/>
  <c r="J256" i="7"/>
  <c r="M255" i="7" s="1"/>
  <c r="J258" i="7"/>
  <c r="N257" i="7" s="1"/>
  <c r="J260" i="7"/>
  <c r="S259" i="7" s="1"/>
  <c r="J262" i="7"/>
  <c r="J264" i="7"/>
  <c r="J266" i="7"/>
  <c r="N265" i="7" s="1"/>
  <c r="J268" i="7"/>
  <c r="N267" i="7" s="1"/>
  <c r="J270" i="7"/>
  <c r="J272" i="7"/>
  <c r="J274" i="7"/>
  <c r="N273" i="7" s="1"/>
  <c r="J276" i="7"/>
  <c r="S275" i="7" s="1"/>
  <c r="J278" i="7"/>
  <c r="J280" i="7"/>
  <c r="N279" i="7" s="1"/>
  <c r="J282" i="7"/>
  <c r="N281" i="7" s="1"/>
  <c r="J284" i="7"/>
  <c r="N283" i="7" s="1"/>
  <c r="J286" i="7"/>
  <c r="J288" i="7"/>
  <c r="R287" i="7" s="1"/>
  <c r="J290" i="7"/>
  <c r="N289" i="7" s="1"/>
  <c r="J292" i="7"/>
  <c r="S291" i="7" s="1"/>
  <c r="J294" i="7"/>
  <c r="J296" i="7"/>
  <c r="N295" i="7" s="1"/>
  <c r="J298" i="7"/>
  <c r="N297" i="7" s="1"/>
  <c r="J300" i="7"/>
  <c r="N299" i="7" s="1"/>
  <c r="J302" i="7"/>
  <c r="J304" i="7"/>
  <c r="M303" i="7" s="1"/>
  <c r="J306" i="7"/>
  <c r="N305" i="7" s="1"/>
  <c r="J308" i="7"/>
  <c r="S307" i="7" s="1"/>
  <c r="J310" i="7"/>
  <c r="J312" i="7"/>
  <c r="N311" i="7" s="1"/>
  <c r="J314" i="7"/>
  <c r="N313" i="7" s="1"/>
  <c r="J316" i="7"/>
  <c r="N315" i="7" s="1"/>
  <c r="J318" i="7"/>
  <c r="J320" i="7"/>
  <c r="N319" i="7" s="1"/>
  <c r="J322" i="7"/>
  <c r="N321" i="7" s="1"/>
  <c r="J324" i="7"/>
  <c r="S323" i="7" s="1"/>
  <c r="J326" i="7"/>
  <c r="J328" i="7"/>
  <c r="R327" i="7" s="1"/>
  <c r="J330" i="7"/>
  <c r="N329" i="7" s="1"/>
  <c r="J332" i="7"/>
  <c r="N331" i="7" s="1"/>
  <c r="J334" i="7"/>
  <c r="J336" i="7"/>
  <c r="N335" i="7" s="1"/>
  <c r="J338" i="7"/>
  <c r="N337" i="7" s="1"/>
  <c r="J340" i="7"/>
  <c r="S339" i="7" s="1"/>
  <c r="J342" i="7"/>
  <c r="J344" i="7"/>
  <c r="J346" i="7"/>
  <c r="N345" i="7" s="1"/>
  <c r="J348" i="7"/>
  <c r="N347" i="7" s="1"/>
  <c r="J350" i="7"/>
  <c r="J352" i="7"/>
  <c r="N351" i="7" s="1"/>
  <c r="J354" i="7"/>
  <c r="N353" i="7" s="1"/>
  <c r="J356" i="7"/>
  <c r="S355" i="7" s="1"/>
  <c r="J358" i="7"/>
  <c r="J360" i="7"/>
  <c r="R359" i="7" s="1"/>
  <c r="J362" i="7"/>
  <c r="N361" i="7" s="1"/>
  <c r="J364" i="7"/>
  <c r="N363" i="7" s="1"/>
  <c r="J366" i="7"/>
  <c r="J368" i="7"/>
  <c r="N367" i="7" s="1"/>
  <c r="J370" i="7"/>
  <c r="N369" i="7" s="1"/>
  <c r="J372" i="7"/>
  <c r="S371" i="7" s="1"/>
  <c r="J374" i="7"/>
  <c r="J376" i="7"/>
  <c r="N375" i="7" s="1"/>
  <c r="J378" i="7"/>
  <c r="N377" i="7" s="1"/>
  <c r="J380" i="7"/>
  <c r="N379" i="7" s="1"/>
  <c r="J382" i="7"/>
  <c r="J384" i="7"/>
  <c r="M383" i="7" s="1"/>
  <c r="J386" i="7"/>
  <c r="N385" i="7" s="1"/>
  <c r="J388" i="7"/>
  <c r="S387" i="7" s="1"/>
  <c r="J390" i="7"/>
  <c r="J392" i="7"/>
  <c r="M391" i="7" s="1"/>
  <c r="J394" i="7"/>
  <c r="N393" i="7" s="1"/>
  <c r="J396" i="7"/>
  <c r="N395" i="7" s="1"/>
  <c r="J398" i="7"/>
  <c r="J400" i="7"/>
  <c r="S399" i="7" s="1"/>
  <c r="J402" i="7"/>
  <c r="N401" i="7" s="1"/>
  <c r="J404" i="7"/>
  <c r="S403" i="7" s="1"/>
  <c r="J406" i="7"/>
  <c r="J408" i="7"/>
  <c r="N407" i="7" s="1"/>
  <c r="J410" i="7"/>
  <c r="N409" i="7" s="1"/>
  <c r="J412" i="7"/>
  <c r="N411" i="7" s="1"/>
  <c r="J414" i="7"/>
  <c r="J416" i="7"/>
  <c r="R415" i="7" s="1"/>
  <c r="J420" i="7"/>
  <c r="S419" i="7" s="1"/>
  <c r="J422" i="7"/>
  <c r="S421" i="7" s="1"/>
  <c r="J424" i="7"/>
  <c r="M423" i="7" s="1"/>
  <c r="J426" i="7"/>
  <c r="M425" i="7" s="1"/>
  <c r="J428" i="7"/>
  <c r="M427" i="7" s="1"/>
  <c r="J438" i="7"/>
  <c r="N437" i="7" s="1"/>
  <c r="J440" i="7"/>
  <c r="M439" i="7" s="1"/>
  <c r="J442" i="7"/>
  <c r="N441" i="7" s="1"/>
  <c r="J444" i="7"/>
  <c r="S443" i="7" s="1"/>
  <c r="J446" i="7"/>
  <c r="R445" i="7" s="1"/>
  <c r="J448" i="7"/>
  <c r="M447" i="7" s="1"/>
  <c r="J450" i="7"/>
  <c r="M449" i="7" s="1"/>
  <c r="J452" i="7"/>
  <c r="N451" i="7" s="1"/>
  <c r="J454" i="7"/>
  <c r="N453" i="7" s="1"/>
  <c r="J456" i="7"/>
  <c r="M455" i="7" s="1"/>
  <c r="J458" i="7"/>
  <c r="M457" i="7" s="1"/>
  <c r="J460" i="7"/>
  <c r="S459" i="7" s="1"/>
  <c r="J462" i="7"/>
  <c r="J464" i="7"/>
  <c r="M463" i="7" s="1"/>
  <c r="J466" i="7"/>
  <c r="R465" i="7" s="1"/>
  <c r="J468" i="7"/>
  <c r="M467" i="7" s="1"/>
  <c r="J470" i="7"/>
  <c r="N469" i="7" s="1"/>
  <c r="J472" i="7"/>
  <c r="M471" i="7" s="1"/>
  <c r="J474" i="7"/>
  <c r="S473" i="7" s="1"/>
  <c r="J476" i="7"/>
  <c r="S475" i="7" s="1"/>
  <c r="J478" i="7"/>
  <c r="R477" i="7" s="1"/>
  <c r="J480" i="7"/>
  <c r="M479" i="7" s="1"/>
  <c r="J482" i="7"/>
  <c r="M481" i="7" s="1"/>
  <c r="J484" i="7"/>
  <c r="S483" i="7" s="1"/>
  <c r="J486" i="7"/>
  <c r="N485" i="7" s="1"/>
  <c r="J488" i="7"/>
  <c r="M487" i="7" s="1"/>
  <c r="J490" i="7"/>
  <c r="J492" i="7"/>
  <c r="S491" i="7" s="1"/>
  <c r="J494" i="7"/>
  <c r="N493" i="7" s="1"/>
  <c r="J496" i="7"/>
  <c r="M495" i="7" s="1"/>
  <c r="J498" i="7"/>
  <c r="M497" i="7" s="1"/>
  <c r="J500" i="7"/>
  <c r="M499" i="7" s="1"/>
  <c r="J502" i="7"/>
  <c r="S501" i="7" s="1"/>
  <c r="J504" i="7"/>
  <c r="M503" i="7" s="1"/>
  <c r="J506" i="7"/>
  <c r="J508" i="7"/>
  <c r="S507" i="7" s="1"/>
  <c r="J510" i="7"/>
  <c r="R509" i="7" s="1"/>
  <c r="J512" i="7"/>
  <c r="M511" i="7" s="1"/>
  <c r="J524" i="7"/>
  <c r="N523" i="7" s="1"/>
  <c r="J526" i="7"/>
  <c r="M525" i="7" s="1"/>
  <c r="J528" i="7"/>
  <c r="S527" i="7" s="1"/>
  <c r="J530" i="7"/>
  <c r="J532" i="7"/>
  <c r="J534" i="7"/>
  <c r="N533" i="7" s="1"/>
  <c r="J536" i="7"/>
  <c r="M535" i="7" s="1"/>
  <c r="J538" i="7"/>
  <c r="J540" i="7"/>
  <c r="M539" i="7" s="1"/>
  <c r="J542" i="7"/>
  <c r="M541" i="7" s="1"/>
  <c r="J544" i="7"/>
  <c r="S543" i="7" s="1"/>
  <c r="J560" i="7"/>
  <c r="M559" i="7" s="1"/>
  <c r="J562" i="7"/>
  <c r="J564" i="7"/>
  <c r="R563" i="7" s="1"/>
  <c r="J576" i="7"/>
  <c r="J578" i="7"/>
  <c r="J596" i="7"/>
  <c r="M595" i="7" s="1"/>
  <c r="J598" i="7"/>
  <c r="M597" i="7" s="1"/>
  <c r="J612" i="7"/>
  <c r="S611" i="7" s="1"/>
  <c r="J614" i="7"/>
  <c r="J624" i="7"/>
  <c r="R623" i="7" s="1"/>
  <c r="J636" i="7"/>
  <c r="S635" i="7" s="1"/>
  <c r="J646" i="7"/>
  <c r="S645" i="7" s="1"/>
  <c r="J648" i="7"/>
  <c r="M647" i="7" s="1"/>
  <c r="J662" i="7"/>
  <c r="R661" i="7" s="1"/>
  <c r="J664" i="7"/>
  <c r="R663" i="7" s="1"/>
  <c r="J674" i="7"/>
  <c r="M673" i="7" s="1"/>
  <c r="J676" i="7"/>
  <c r="M675" i="7" s="1"/>
  <c r="J678" i="7"/>
  <c r="N677" i="7" s="1"/>
  <c r="J680" i="7"/>
  <c r="R679" i="7" s="1"/>
  <c r="J682" i="7"/>
  <c r="S681" i="7" s="1"/>
  <c r="J684" i="7"/>
  <c r="M683" i="7" s="1"/>
  <c r="J686" i="7"/>
  <c r="J688" i="7"/>
  <c r="M687" i="7" s="1"/>
  <c r="J690" i="7"/>
  <c r="M689" i="7" s="1"/>
  <c r="J692" i="7"/>
  <c r="M691" i="7" s="1"/>
  <c r="J694" i="7"/>
  <c r="S693" i="7" s="1"/>
  <c r="J696" i="7"/>
  <c r="S695" i="7" s="1"/>
  <c r="J698" i="7"/>
  <c r="J700" i="7"/>
  <c r="M699" i="7" s="1"/>
  <c r="J702" i="7"/>
  <c r="S701" i="7" s="1"/>
  <c r="J704" i="7"/>
  <c r="R703" i="7" s="1"/>
  <c r="J706" i="7"/>
  <c r="M705" i="7" s="1"/>
  <c r="J751" i="7"/>
  <c r="J753" i="7"/>
  <c r="M752" i="7" s="1"/>
  <c r="J755" i="7"/>
  <c r="R754" i="7" s="1"/>
  <c r="J114" i="7"/>
  <c r="J588" i="7"/>
  <c r="M587" i="7" s="1"/>
  <c r="J590" i="7"/>
  <c r="S589" i="7" s="1"/>
  <c r="J592" i="7"/>
  <c r="R591" i="7" s="1"/>
  <c r="J594" i="7"/>
  <c r="J112" i="7"/>
  <c r="M111" i="7" s="1"/>
  <c r="J116" i="7"/>
  <c r="J514" i="7"/>
  <c r="N513" i="7" s="1"/>
  <c r="J516" i="7"/>
  <c r="J518" i="7"/>
  <c r="N517" i="7" s="1"/>
  <c r="J520" i="7"/>
  <c r="R519" i="7" s="1"/>
  <c r="J522" i="7"/>
  <c r="N521" i="7" s="1"/>
  <c r="J580" i="7"/>
  <c r="J584" i="7"/>
  <c r="J626" i="7"/>
  <c r="N625" i="7" s="1"/>
  <c r="J582" i="7"/>
  <c r="S581" i="7" s="1"/>
  <c r="J586" i="7"/>
  <c r="S585" i="7" s="1"/>
  <c r="J26" i="7"/>
  <c r="J546" i="7"/>
  <c r="J749" i="7"/>
  <c r="M748" i="7" s="1"/>
  <c r="J574" i="7"/>
  <c r="J548" i="7"/>
  <c r="M547" i="7" s="1"/>
  <c r="J550" i="7"/>
  <c r="M549" i="7" s="1"/>
  <c r="J552" i="7"/>
  <c r="S551" i="7" s="1"/>
  <c r="J554" i="7"/>
  <c r="M553" i="7" s="1"/>
  <c r="J558" i="7"/>
  <c r="N557" i="7" s="1"/>
  <c r="J556" i="7"/>
  <c r="R555" i="7" s="1"/>
  <c r="J600" i="7"/>
  <c r="R599" i="7" s="1"/>
  <c r="J616" i="7"/>
  <c r="J618" i="7"/>
  <c r="N617" i="7" s="1"/>
  <c r="J620" i="7"/>
  <c r="M619" i="7" s="1"/>
  <c r="J622" i="7"/>
  <c r="J566" i="7"/>
  <c r="J568" i="7"/>
  <c r="M567" i="7" s="1"/>
  <c r="J570" i="7"/>
  <c r="M569" i="7" s="1"/>
  <c r="J572" i="7"/>
  <c r="S571" i="7" s="1"/>
  <c r="J708" i="7"/>
  <c r="J710" i="7"/>
  <c r="N709" i="7" s="1"/>
  <c r="J712" i="7"/>
  <c r="R711" i="7" s="1"/>
  <c r="J714" i="7"/>
  <c r="N713" i="7" s="1"/>
  <c r="J716" i="7"/>
  <c r="J718" i="7"/>
  <c r="J720" i="7"/>
  <c r="N719" i="7" s="1"/>
  <c r="J722" i="7"/>
  <c r="R721" i="7" s="1"/>
  <c r="J724" i="7"/>
  <c r="R723" i="7" s="1"/>
  <c r="J747" i="7"/>
  <c r="M746" i="7" s="1"/>
  <c r="J650" i="7"/>
  <c r="J652" i="7"/>
  <c r="R651" i="7" s="1"/>
  <c r="J666" i="7"/>
  <c r="R665" i="7" s="1"/>
  <c r="J668" i="7"/>
  <c r="J670" i="7"/>
  <c r="S669" i="7" s="1"/>
  <c r="J672" i="7"/>
  <c r="R671" i="7" s="1"/>
  <c r="J602" i="7"/>
  <c r="J604" i="7"/>
  <c r="M603" i="7" s="1"/>
  <c r="J606" i="7"/>
  <c r="J608" i="7"/>
  <c r="R607" i="7" s="1"/>
  <c r="J610" i="7"/>
  <c r="J212" i="7"/>
  <c r="J214" i="7"/>
  <c r="J638" i="7"/>
  <c r="S637" i="7" s="1"/>
  <c r="J640" i="7"/>
  <c r="J644" i="7"/>
  <c r="J654" i="7"/>
  <c r="N653" i="7" s="1"/>
  <c r="J656" i="7"/>
  <c r="R655" i="7" s="1"/>
  <c r="J658" i="7"/>
  <c r="J660" i="7"/>
  <c r="J642" i="7"/>
  <c r="M641" i="7" s="1"/>
  <c r="J29" i="7"/>
  <c r="R28" i="7" s="1"/>
  <c r="J33" i="7"/>
  <c r="J37" i="7"/>
  <c r="M36" i="7" s="1"/>
  <c r="J41" i="7"/>
  <c r="R40" i="7" s="1"/>
  <c r="J45" i="7"/>
  <c r="J49" i="7"/>
  <c r="S48" i="7" s="1"/>
  <c r="J53" i="7"/>
  <c r="M52" i="7" s="1"/>
  <c r="J57" i="7"/>
  <c r="N56" i="7" s="1"/>
  <c r="J61" i="7"/>
  <c r="M60" i="7" s="1"/>
  <c r="J65" i="7"/>
  <c r="J67" i="7"/>
  <c r="M66" i="7" s="1"/>
  <c r="J71" i="7"/>
  <c r="R70" i="7" s="1"/>
  <c r="J75" i="7"/>
  <c r="J79" i="7"/>
  <c r="J83" i="7"/>
  <c r="J87" i="7"/>
  <c r="R86" i="7" s="1"/>
  <c r="J91" i="7"/>
  <c r="R90" i="7" s="1"/>
  <c r="J95" i="7"/>
  <c r="J99" i="7"/>
  <c r="J103" i="7"/>
  <c r="R102" i="7" s="1"/>
  <c r="J107" i="7"/>
  <c r="S106" i="7" s="1"/>
  <c r="J111" i="7"/>
  <c r="J115" i="7"/>
  <c r="J117" i="7"/>
  <c r="M116" i="7" s="1"/>
  <c r="J121" i="7"/>
  <c r="R120" i="7" s="1"/>
  <c r="J125" i="7"/>
  <c r="J129" i="7"/>
  <c r="M128" i="7" s="1"/>
  <c r="J133" i="7"/>
  <c r="N132" i="7" s="1"/>
  <c r="J137" i="7"/>
  <c r="R136" i="7" s="1"/>
  <c r="J141" i="7"/>
  <c r="J145" i="7"/>
  <c r="M144" i="7" s="1"/>
  <c r="J149" i="7"/>
  <c r="N148" i="7" s="1"/>
  <c r="J153" i="7"/>
  <c r="R152" i="7" s="1"/>
  <c r="J157" i="7"/>
  <c r="J161" i="7"/>
  <c r="M160" i="7" s="1"/>
  <c r="J165" i="7"/>
  <c r="N164" i="7" s="1"/>
  <c r="J169" i="7"/>
  <c r="R168" i="7" s="1"/>
  <c r="J173" i="7"/>
  <c r="M172" i="7" s="1"/>
  <c r="J177" i="7"/>
  <c r="N176" i="7" s="1"/>
  <c r="J181" i="7"/>
  <c r="J185" i="7"/>
  <c r="R184" i="7" s="1"/>
  <c r="J189" i="7"/>
  <c r="J193" i="7"/>
  <c r="N192" i="7" s="1"/>
  <c r="J197" i="7"/>
  <c r="M196" i="7" s="1"/>
  <c r="J201" i="7"/>
  <c r="R200" i="7" s="1"/>
  <c r="J205" i="7"/>
  <c r="J207" i="7"/>
  <c r="M206" i="7" s="1"/>
  <c r="J211" i="7"/>
  <c r="M210" i="7" s="1"/>
  <c r="J215" i="7"/>
  <c r="R214" i="7" s="1"/>
  <c r="J219" i="7"/>
  <c r="J223" i="7"/>
  <c r="M222" i="7" s="1"/>
  <c r="J227" i="7"/>
  <c r="N226" i="7" s="1"/>
  <c r="J231" i="7"/>
  <c r="R230" i="7" s="1"/>
  <c r="J235" i="7"/>
  <c r="J239" i="7"/>
  <c r="M238" i="7" s="1"/>
  <c r="J243" i="7"/>
  <c r="S242" i="7" s="1"/>
  <c r="J247" i="7"/>
  <c r="R246" i="7" s="1"/>
  <c r="J251" i="7"/>
  <c r="S250" i="7" s="1"/>
  <c r="J255" i="7"/>
  <c r="M254" i="7" s="1"/>
  <c r="J259" i="7"/>
  <c r="N258" i="7" s="1"/>
  <c r="J263" i="7"/>
  <c r="R262" i="7" s="1"/>
  <c r="J265" i="7"/>
  <c r="R264" i="7" s="1"/>
  <c r="J430" i="7"/>
  <c r="J434" i="7"/>
  <c r="R433" i="7" s="1"/>
  <c r="J432" i="7"/>
  <c r="J436" i="7"/>
  <c r="J27" i="7"/>
  <c r="J31" i="7"/>
  <c r="M30" i="7" s="1"/>
  <c r="J35" i="7"/>
  <c r="R34" i="7" s="1"/>
  <c r="J39" i="7"/>
  <c r="J43" i="7"/>
  <c r="M42" i="7" s="1"/>
  <c r="J47" i="7"/>
  <c r="R46" i="7" s="1"/>
  <c r="J51" i="7"/>
  <c r="S50" i="7" s="1"/>
  <c r="J55" i="7"/>
  <c r="J59" i="7"/>
  <c r="J63" i="7"/>
  <c r="R62" i="7" s="1"/>
  <c r="J69" i="7"/>
  <c r="S68" i="7" s="1"/>
  <c r="J73" i="7"/>
  <c r="R72" i="7" s="1"/>
  <c r="J77" i="7"/>
  <c r="J81" i="7"/>
  <c r="J85" i="7"/>
  <c r="J89" i="7"/>
  <c r="R88" i="7" s="1"/>
  <c r="J93" i="7"/>
  <c r="J97" i="7"/>
  <c r="N96" i="7" s="1"/>
  <c r="J101" i="7"/>
  <c r="J105" i="7"/>
  <c r="R104" i="7" s="1"/>
  <c r="J109" i="7"/>
  <c r="J113" i="7"/>
  <c r="R112" i="7" s="1"/>
  <c r="J119" i="7"/>
  <c r="R118" i="7" s="1"/>
  <c r="J123" i="7"/>
  <c r="J127" i="7"/>
  <c r="M126" i="7" s="1"/>
  <c r="J131" i="7"/>
  <c r="N130" i="7" s="1"/>
  <c r="J135" i="7"/>
  <c r="R134" i="7" s="1"/>
  <c r="J139" i="7"/>
  <c r="J143" i="7"/>
  <c r="M142" i="7" s="1"/>
  <c r="J147" i="7"/>
  <c r="M146" i="7" s="1"/>
  <c r="J151" i="7"/>
  <c r="R150" i="7" s="1"/>
  <c r="J155" i="7"/>
  <c r="J159" i="7"/>
  <c r="M158" i="7" s="1"/>
  <c r="J163" i="7"/>
  <c r="N162" i="7" s="1"/>
  <c r="J167" i="7"/>
  <c r="R166" i="7" s="1"/>
  <c r="J171" i="7"/>
  <c r="J175" i="7"/>
  <c r="M174" i="7" s="1"/>
  <c r="J179" i="7"/>
  <c r="M178" i="7" s="1"/>
  <c r="J183" i="7"/>
  <c r="R182" i="7" s="1"/>
  <c r="J187" i="7"/>
  <c r="J191" i="7"/>
  <c r="M190" i="7" s="1"/>
  <c r="J195" i="7"/>
  <c r="N194" i="7" s="1"/>
  <c r="J199" i="7"/>
  <c r="R198" i="7" s="1"/>
  <c r="J203" i="7"/>
  <c r="J209" i="7"/>
  <c r="N208" i="7" s="1"/>
  <c r="J213" i="7"/>
  <c r="J217" i="7"/>
  <c r="R216" i="7" s="1"/>
  <c r="J221" i="7"/>
  <c r="J225" i="7"/>
  <c r="N224" i="7" s="1"/>
  <c r="J229" i="7"/>
  <c r="R228" i="7" s="1"/>
  <c r="J233" i="7"/>
  <c r="R232" i="7" s="1"/>
  <c r="J237" i="7"/>
  <c r="J241" i="7"/>
  <c r="N240" i="7" s="1"/>
  <c r="J245" i="7"/>
  <c r="M244" i="7" s="1"/>
  <c r="J249" i="7"/>
  <c r="R248" i="7" s="1"/>
  <c r="J253" i="7"/>
  <c r="J257" i="7"/>
  <c r="N256" i="7" s="1"/>
  <c r="J261" i="7"/>
  <c r="N260" i="7" s="1"/>
  <c r="J267" i="7"/>
  <c r="R266" i="7" s="1"/>
  <c r="J269" i="7"/>
  <c r="J273" i="7"/>
  <c r="N272" i="7" s="1"/>
  <c r="J277" i="7"/>
  <c r="N276" i="7" s="1"/>
  <c r="J279" i="7"/>
  <c r="R278" i="7" s="1"/>
  <c r="J283" i="7"/>
  <c r="M282" i="7" s="1"/>
  <c r="J287" i="7"/>
  <c r="N286" i="7" s="1"/>
  <c r="J291" i="7"/>
  <c r="N290" i="7" s="1"/>
  <c r="J295" i="7"/>
  <c r="R294" i="7" s="1"/>
  <c r="J297" i="7"/>
  <c r="J301" i="7"/>
  <c r="N300" i="7" s="1"/>
  <c r="J305" i="7"/>
  <c r="J309" i="7"/>
  <c r="R308" i="7" s="1"/>
  <c r="J311" i="7"/>
  <c r="J315" i="7"/>
  <c r="J319" i="7"/>
  <c r="M318" i="7" s="1"/>
  <c r="J323" i="7"/>
  <c r="J327" i="7"/>
  <c r="R326" i="7" s="1"/>
  <c r="J329" i="7"/>
  <c r="N328" i="7" s="1"/>
  <c r="J333" i="7"/>
  <c r="M332" i="7" s="1"/>
  <c r="J337" i="7"/>
  <c r="S336" i="7" s="1"/>
  <c r="J341" i="7"/>
  <c r="M340" i="7" s="1"/>
  <c r="J345" i="7"/>
  <c r="J349" i="7"/>
  <c r="M348" i="7" s="1"/>
  <c r="J351" i="7"/>
  <c r="S350" i="7" s="1"/>
  <c r="J355" i="7"/>
  <c r="J359" i="7"/>
  <c r="N358" i="7" s="1"/>
  <c r="J363" i="7"/>
  <c r="M362" i="7" s="1"/>
  <c r="J367" i="7"/>
  <c r="S366" i="7" s="1"/>
  <c r="J371" i="7"/>
  <c r="J373" i="7"/>
  <c r="J377" i="7"/>
  <c r="N376" i="7" s="1"/>
  <c r="J381" i="7"/>
  <c r="J385" i="7"/>
  <c r="J389" i="7"/>
  <c r="J393" i="7"/>
  <c r="M392" i="7" s="1"/>
  <c r="J395" i="7"/>
  <c r="R394" i="7" s="1"/>
  <c r="J399" i="7"/>
  <c r="J403" i="7"/>
  <c r="J407" i="7"/>
  <c r="M406" i="7" s="1"/>
  <c r="J409" i="7"/>
  <c r="S408" i="7" s="1"/>
  <c r="J413" i="7"/>
  <c r="J417" i="7"/>
  <c r="S416" i="7" s="1"/>
  <c r="J421" i="7"/>
  <c r="N420" i="7" s="1"/>
  <c r="J425" i="7"/>
  <c r="S424" i="7" s="1"/>
  <c r="J429" i="7"/>
  <c r="J431" i="7"/>
  <c r="J435" i="7"/>
  <c r="N434" i="7" s="1"/>
  <c r="J439" i="7"/>
  <c r="R438" i="7" s="1"/>
  <c r="J443" i="7"/>
  <c r="J445" i="7"/>
  <c r="M444" i="7" s="1"/>
  <c r="J449" i="7"/>
  <c r="R448" i="7" s="1"/>
  <c r="J453" i="7"/>
  <c r="R452" i="7" s="1"/>
  <c r="J457" i="7"/>
  <c r="J461" i="7"/>
  <c r="N460" i="7" s="1"/>
  <c r="J463" i="7"/>
  <c r="R462" i="7" s="1"/>
  <c r="J467" i="7"/>
  <c r="J471" i="7"/>
  <c r="R470" i="7" s="1"/>
  <c r="J475" i="7"/>
  <c r="N474" i="7" s="1"/>
  <c r="J479" i="7"/>
  <c r="M478" i="7" s="1"/>
  <c r="J481" i="7"/>
  <c r="N480" i="7" s="1"/>
  <c r="J485" i="7"/>
  <c r="J491" i="7"/>
  <c r="S490" i="7" s="1"/>
  <c r="J511" i="7"/>
  <c r="M510" i="7" s="1"/>
  <c r="J628" i="7"/>
  <c r="J630" i="7"/>
  <c r="J632" i="7"/>
  <c r="S631" i="7" s="1"/>
  <c r="J634" i="7"/>
  <c r="J726" i="7"/>
  <c r="R725" i="7" s="1"/>
  <c r="J728" i="7"/>
  <c r="S727" i="7" s="1"/>
  <c r="J730" i="7"/>
  <c r="J732" i="7"/>
  <c r="S731" i="7" s="1"/>
  <c r="J735" i="7"/>
  <c r="S734" i="7" s="1"/>
  <c r="J737" i="7"/>
  <c r="J739" i="7"/>
  <c r="J741" i="7"/>
  <c r="M740" i="7" s="1"/>
  <c r="J743" i="7"/>
  <c r="R742" i="7" s="1"/>
  <c r="J745" i="7"/>
  <c r="J271" i="7"/>
  <c r="M270" i="7" s="1"/>
  <c r="J275" i="7"/>
  <c r="J281" i="7"/>
  <c r="R280" i="7" s="1"/>
  <c r="J285" i="7"/>
  <c r="M284" i="7" s="1"/>
  <c r="J289" i="7"/>
  <c r="N288" i="7" s="1"/>
  <c r="J293" i="7"/>
  <c r="N292" i="7" s="1"/>
  <c r="J299" i="7"/>
  <c r="R298" i="7" s="1"/>
  <c r="J303" i="7"/>
  <c r="J307" i="7"/>
  <c r="N306" i="7" s="1"/>
  <c r="J313" i="7"/>
  <c r="N312" i="7" s="1"/>
  <c r="J317" i="7"/>
  <c r="J321" i="7"/>
  <c r="J325" i="7"/>
  <c r="J331" i="7"/>
  <c r="M330" i="7" s="1"/>
  <c r="J335" i="7"/>
  <c r="S334" i="7" s="1"/>
  <c r="J339" i="7"/>
  <c r="J343" i="7"/>
  <c r="N342" i="7" s="1"/>
  <c r="J347" i="7"/>
  <c r="J353" i="7"/>
  <c r="R352" i="7" s="1"/>
  <c r="J357" i="7"/>
  <c r="J361" i="7"/>
  <c r="J365" i="7"/>
  <c r="M364" i="7" s="1"/>
  <c r="J369" i="7"/>
  <c r="J375" i="7"/>
  <c r="R374" i="7" s="1"/>
  <c r="J379" i="7"/>
  <c r="N378" i="7" s="1"/>
  <c r="J383" i="7"/>
  <c r="M382" i="7" s="1"/>
  <c r="J387" i="7"/>
  <c r="M386" i="7" s="1"/>
  <c r="J391" i="7"/>
  <c r="J397" i="7"/>
  <c r="J401" i="7"/>
  <c r="M400" i="7" s="1"/>
  <c r="J405" i="7"/>
  <c r="S404" i="7" s="1"/>
  <c r="J411" i="7"/>
  <c r="J415" i="7"/>
  <c r="S414" i="7" s="1"/>
  <c r="J419" i="7"/>
  <c r="S418" i="7" s="1"/>
  <c r="J423" i="7"/>
  <c r="R422" i="7" s="1"/>
  <c r="J427" i="7"/>
  <c r="S426" i="7" s="1"/>
  <c r="J433" i="7"/>
  <c r="M432" i="7" s="1"/>
  <c r="J437" i="7"/>
  <c r="M436" i="7" s="1"/>
  <c r="J441" i="7"/>
  <c r="S440" i="7" s="1"/>
  <c r="J447" i="7"/>
  <c r="J451" i="7"/>
  <c r="S450" i="7" s="1"/>
  <c r="J455" i="7"/>
  <c r="M454" i="7" s="1"/>
  <c r="J459" i="7"/>
  <c r="S458" i="7" s="1"/>
  <c r="J465" i="7"/>
  <c r="M464" i="7" s="1"/>
  <c r="J469" i="7"/>
  <c r="S468" i="7" s="1"/>
  <c r="J473" i="7"/>
  <c r="N472" i="7" s="1"/>
  <c r="J477" i="7"/>
  <c r="J483" i="7"/>
  <c r="S482" i="7" s="1"/>
  <c r="J487" i="7"/>
  <c r="N486" i="7" s="1"/>
  <c r="J489" i="7"/>
  <c r="R488" i="7" s="1"/>
  <c r="J493" i="7"/>
  <c r="J495" i="7"/>
  <c r="J497" i="7"/>
  <c r="N496" i="7" s="1"/>
  <c r="J499" i="7"/>
  <c r="M498" i="7" s="1"/>
  <c r="J501" i="7"/>
  <c r="R500" i="7" s="1"/>
  <c r="J503" i="7"/>
  <c r="J505" i="7"/>
  <c r="J507" i="7"/>
  <c r="J509" i="7"/>
  <c r="J513" i="7"/>
  <c r="J515" i="7"/>
  <c r="S514" i="7" s="1"/>
  <c r="J517" i="7"/>
  <c r="R516" i="7" s="1"/>
  <c r="J519" i="7"/>
  <c r="R518" i="7" s="1"/>
  <c r="J521" i="7"/>
  <c r="J523" i="7"/>
  <c r="N522" i="7" s="1"/>
  <c r="J525" i="7"/>
  <c r="M524" i="7" s="1"/>
  <c r="J527" i="7"/>
  <c r="J529" i="7"/>
  <c r="J531" i="7"/>
  <c r="J533" i="7"/>
  <c r="S532" i="7" s="1"/>
  <c r="J535" i="7"/>
  <c r="R534" i="7" s="1"/>
  <c r="J537" i="7"/>
  <c r="J539" i="7"/>
  <c r="N538" i="7" s="1"/>
  <c r="J541" i="7"/>
  <c r="J543" i="7"/>
  <c r="S542" i="7" s="1"/>
  <c r="J545" i="7"/>
  <c r="J547" i="7"/>
  <c r="N546" i="7" s="1"/>
  <c r="J549" i="7"/>
  <c r="N548" i="7" s="1"/>
  <c r="J551" i="7"/>
  <c r="R550" i="7" s="1"/>
  <c r="J553" i="7"/>
  <c r="J555" i="7"/>
  <c r="N554" i="7" s="1"/>
  <c r="J557" i="7"/>
  <c r="N556" i="7" s="1"/>
  <c r="J559" i="7"/>
  <c r="S558" i="7" s="1"/>
  <c r="J561" i="7"/>
  <c r="J563" i="7"/>
  <c r="S562" i="7" s="1"/>
  <c r="J565" i="7"/>
  <c r="M564" i="7" s="1"/>
  <c r="J567" i="7"/>
  <c r="R566" i="7" s="1"/>
  <c r="J569" i="7"/>
  <c r="R568" i="7" s="1"/>
  <c r="J571" i="7"/>
  <c r="N570" i="7" s="1"/>
  <c r="J573" i="7"/>
  <c r="R572" i="7" s="1"/>
  <c r="J575" i="7"/>
  <c r="N574" i="7" s="1"/>
  <c r="J577" i="7"/>
  <c r="J579" i="7"/>
  <c r="M578" i="7" s="1"/>
  <c r="J581" i="7"/>
  <c r="J583" i="7"/>
  <c r="R582" i="7" s="1"/>
  <c r="J585" i="7"/>
  <c r="R584" i="7" s="1"/>
  <c r="J587" i="7"/>
  <c r="N586" i="7" s="1"/>
  <c r="J589" i="7"/>
  <c r="R588" i="7" s="1"/>
  <c r="J591" i="7"/>
  <c r="J593" i="7"/>
  <c r="J595" i="7"/>
  <c r="M594" i="7" s="1"/>
  <c r="J597" i="7"/>
  <c r="N596" i="7" s="1"/>
  <c r="J599" i="7"/>
  <c r="J601" i="7"/>
  <c r="R600" i="7" s="1"/>
  <c r="J603" i="7"/>
  <c r="M602" i="7" s="1"/>
  <c r="J605" i="7"/>
  <c r="M604" i="7" s="1"/>
  <c r="J607" i="7"/>
  <c r="S606" i="7" s="1"/>
  <c r="J609" i="7"/>
  <c r="J611" i="7"/>
  <c r="M610" i="7" s="1"/>
  <c r="J613" i="7"/>
  <c r="N612" i="7" s="1"/>
  <c r="J615" i="7"/>
  <c r="R614" i="7" s="1"/>
  <c r="J617" i="7"/>
  <c r="J619" i="7"/>
  <c r="R618" i="7" s="1"/>
  <c r="J621" i="7"/>
  <c r="R620" i="7" s="1"/>
  <c r="J623" i="7"/>
  <c r="R622" i="7" s="1"/>
  <c r="J625" i="7"/>
  <c r="J627" i="7"/>
  <c r="M626" i="7" s="1"/>
  <c r="J629" i="7"/>
  <c r="J631" i="7"/>
  <c r="S630" i="7" s="1"/>
  <c r="J633" i="7"/>
  <c r="J635" i="7"/>
  <c r="N634" i="7" s="1"/>
  <c r="J637" i="7"/>
  <c r="J639" i="7"/>
  <c r="N638" i="7" s="1"/>
  <c r="J641" i="7"/>
  <c r="J643" i="7"/>
  <c r="M642" i="7" s="1"/>
  <c r="J645" i="7"/>
  <c r="S644" i="7" s="1"/>
  <c r="J647" i="7"/>
  <c r="J649" i="7"/>
  <c r="J651" i="7"/>
  <c r="N650" i="7" s="1"/>
  <c r="J653" i="7"/>
  <c r="M652" i="7" s="1"/>
  <c r="J655" i="7"/>
  <c r="S654" i="7" s="1"/>
  <c r="J657" i="7"/>
  <c r="J659" i="7"/>
  <c r="M658" i="7" s="1"/>
  <c r="J661" i="7"/>
  <c r="J663" i="7"/>
  <c r="S662" i="7" s="1"/>
  <c r="J665" i="7"/>
  <c r="J667" i="7"/>
  <c r="M666" i="7" s="1"/>
  <c r="J669" i="7"/>
  <c r="N668" i="7" s="1"/>
  <c r="J671" i="7"/>
  <c r="R670" i="7" s="1"/>
  <c r="J673" i="7"/>
  <c r="J675" i="7"/>
  <c r="N674" i="7" s="1"/>
  <c r="J677" i="7"/>
  <c r="R676" i="7" s="1"/>
  <c r="J679" i="7"/>
  <c r="J681" i="7"/>
  <c r="J683" i="7"/>
  <c r="M682" i="7" s="1"/>
  <c r="J685" i="7"/>
  <c r="N684" i="7" s="1"/>
  <c r="J687" i="7"/>
  <c r="R686" i="7" s="1"/>
  <c r="J689" i="7"/>
  <c r="J691" i="7"/>
  <c r="N690" i="7" s="1"/>
  <c r="J693" i="7"/>
  <c r="N692" i="7" s="1"/>
  <c r="J695" i="7"/>
  <c r="S694" i="7" s="1"/>
  <c r="J697" i="7"/>
  <c r="J699" i="7"/>
  <c r="M698" i="7" s="1"/>
  <c r="J701" i="7"/>
  <c r="J703" i="7"/>
  <c r="S702" i="7" s="1"/>
  <c r="J705" i="7"/>
  <c r="J707" i="7"/>
  <c r="M706" i="7" s="1"/>
  <c r="J709" i="7"/>
  <c r="S708" i="7" s="1"/>
  <c r="J711" i="7"/>
  <c r="J713" i="7"/>
  <c r="J715" i="7"/>
  <c r="M714" i="7" s="1"/>
  <c r="J717" i="7"/>
  <c r="R716" i="7" s="1"/>
  <c r="J719" i="7"/>
  <c r="S718" i="7" s="1"/>
  <c r="J721" i="7"/>
  <c r="J723" i="7"/>
  <c r="N722" i="7" s="1"/>
  <c r="J725" i="7"/>
  <c r="N724" i="7" s="1"/>
  <c r="J727" i="7"/>
  <c r="N726" i="7" s="1"/>
  <c r="J729" i="7"/>
  <c r="J731" i="7"/>
  <c r="M730" i="7" s="1"/>
  <c r="J733" i="7"/>
  <c r="N732" i="7" s="1"/>
  <c r="Z711" i="7"/>
  <c r="Z715" i="7"/>
  <c r="Z719" i="7"/>
  <c r="Z723" i="7"/>
  <c r="Z727" i="7"/>
  <c r="Z731" i="7"/>
  <c r="Z734" i="7"/>
  <c r="Z742" i="7"/>
  <c r="Z746" i="7"/>
  <c r="Z754" i="7"/>
  <c r="Z276" i="7"/>
  <c r="Z280" i="7"/>
  <c r="Z284" i="7"/>
  <c r="Z288" i="7"/>
  <c r="Z292" i="7"/>
  <c r="Z296" i="7"/>
  <c r="Z300" i="7"/>
  <c r="Z304" i="7"/>
  <c r="Z308" i="7"/>
  <c r="Z312" i="7"/>
  <c r="Z316" i="7"/>
  <c r="Z320" i="7"/>
  <c r="Z324" i="7"/>
  <c r="Z328" i="7"/>
  <c r="Z332" i="7"/>
  <c r="Z336" i="7"/>
  <c r="Z340" i="7"/>
  <c r="Z344" i="7"/>
  <c r="Z348" i="7"/>
  <c r="Z352" i="7"/>
  <c r="Z356" i="7"/>
  <c r="Z360" i="7"/>
  <c r="Z364" i="7"/>
  <c r="Z368" i="7"/>
  <c r="Z372" i="7"/>
  <c r="Z376" i="7"/>
  <c r="Z380" i="7"/>
  <c r="Z384" i="7"/>
  <c r="Z388" i="7"/>
  <c r="Z392" i="7"/>
  <c r="Z396" i="7"/>
  <c r="Z400" i="7"/>
  <c r="Z404" i="7"/>
  <c r="Z408" i="7"/>
  <c r="Z412" i="7"/>
  <c r="Z416" i="7"/>
  <c r="Z420" i="7"/>
  <c r="Z424" i="7"/>
  <c r="Z428" i="7"/>
  <c r="Z432" i="7"/>
  <c r="Z436" i="7"/>
  <c r="Z440" i="7"/>
  <c r="Z444" i="7"/>
  <c r="Z448" i="7"/>
  <c r="Z452" i="7"/>
  <c r="Z456" i="7"/>
  <c r="Z460" i="7"/>
  <c r="Z464" i="7"/>
  <c r="Z468" i="7"/>
  <c r="Z472" i="7"/>
  <c r="Z476" i="7"/>
  <c r="Z480" i="7"/>
  <c r="Z484" i="7"/>
  <c r="Z488" i="7"/>
  <c r="Z492" i="7"/>
  <c r="Z496" i="7"/>
  <c r="Z500" i="7"/>
  <c r="Z504" i="7"/>
  <c r="Z508" i="7"/>
  <c r="Z512" i="7"/>
  <c r="Z516" i="7"/>
  <c r="Z520" i="7"/>
  <c r="Z524" i="7"/>
  <c r="Z528" i="7"/>
  <c r="Z532" i="7"/>
  <c r="Z536" i="7"/>
  <c r="Z540" i="7"/>
  <c r="Z544" i="7"/>
  <c r="Z28" i="7"/>
  <c r="Z32" i="7"/>
  <c r="Z36" i="7"/>
  <c r="Z40" i="7"/>
  <c r="Z44" i="7"/>
  <c r="Z48" i="7"/>
  <c r="Z52" i="7"/>
  <c r="Z56" i="7"/>
  <c r="Z60" i="7"/>
  <c r="Z64" i="7"/>
  <c r="Z68" i="7"/>
  <c r="Z72" i="7"/>
  <c r="Z76" i="7"/>
  <c r="Z80" i="7"/>
  <c r="Z30" i="7"/>
  <c r="Z34" i="7"/>
  <c r="Z38" i="7"/>
  <c r="Z42" i="7"/>
  <c r="Z46" i="7"/>
  <c r="Z50" i="7"/>
  <c r="Z54" i="7"/>
  <c r="Z58" i="7"/>
  <c r="Z62" i="7"/>
  <c r="Z66" i="7"/>
  <c r="Z70" i="7"/>
  <c r="Z74" i="7"/>
  <c r="Z78" i="7"/>
  <c r="Z82" i="7"/>
  <c r="Z86" i="7"/>
  <c r="Z90" i="7"/>
  <c r="Z94" i="7"/>
  <c r="Z98" i="7"/>
  <c r="Z102" i="7"/>
  <c r="Z106" i="7"/>
  <c r="Z110" i="7"/>
  <c r="Z114" i="7"/>
  <c r="Z118" i="7"/>
  <c r="Z122" i="7"/>
  <c r="Z126" i="7"/>
  <c r="Z130" i="7"/>
  <c r="Z134" i="7"/>
  <c r="Z138" i="7"/>
  <c r="Z142" i="7"/>
  <c r="Z146" i="7"/>
  <c r="Z150" i="7"/>
  <c r="Z154" i="7"/>
  <c r="Z158" i="7"/>
  <c r="Z162" i="7"/>
  <c r="Z166" i="7"/>
  <c r="Z170" i="7"/>
  <c r="Z174" i="7"/>
  <c r="Z178" i="7"/>
  <c r="Z182" i="7"/>
  <c r="Z186" i="7"/>
  <c r="Z190" i="7"/>
  <c r="Z194" i="7"/>
  <c r="Z198" i="7"/>
  <c r="Z202" i="7"/>
  <c r="Z206" i="7"/>
  <c r="Z210" i="7"/>
  <c r="Z214" i="7"/>
  <c r="Z218" i="7"/>
  <c r="Z222" i="7"/>
  <c r="Z226" i="7"/>
  <c r="Z230" i="7"/>
  <c r="Z234" i="7"/>
  <c r="Z238" i="7"/>
  <c r="Z242" i="7"/>
  <c r="Z666" i="7"/>
  <c r="Z670" i="7"/>
  <c r="Z674" i="7"/>
  <c r="Z678" i="7"/>
  <c r="Z682" i="7"/>
  <c r="Z686" i="7"/>
  <c r="Z690" i="7"/>
  <c r="Z694" i="7"/>
  <c r="Z698" i="7"/>
  <c r="Z702" i="7"/>
  <c r="Z706" i="7"/>
  <c r="Z710" i="7"/>
  <c r="Z714" i="7"/>
  <c r="Z718" i="7"/>
  <c r="Z722" i="7"/>
  <c r="Z726" i="7"/>
  <c r="Z730" i="7"/>
  <c r="Z737" i="7"/>
  <c r="Z741" i="7"/>
  <c r="Z745" i="7"/>
  <c r="Z753" i="7"/>
  <c r="Z84" i="7"/>
  <c r="Z88" i="7"/>
  <c r="Z92" i="7"/>
  <c r="Z96" i="7"/>
  <c r="Z100" i="7"/>
  <c r="Z104" i="7"/>
  <c r="Z108" i="7"/>
  <c r="Z112" i="7"/>
  <c r="Z116" i="7"/>
  <c r="Z120" i="7"/>
  <c r="Z124" i="7"/>
  <c r="Z128" i="7"/>
  <c r="Z132" i="7"/>
  <c r="Z136" i="7"/>
  <c r="Z140" i="7"/>
  <c r="Z144" i="7"/>
  <c r="Z148" i="7"/>
  <c r="Z152" i="7"/>
  <c r="Z156" i="7"/>
  <c r="Z160" i="7"/>
  <c r="Z164" i="7"/>
  <c r="Z168" i="7"/>
  <c r="Z172" i="7"/>
  <c r="Z176" i="7"/>
  <c r="Z180" i="7"/>
  <c r="Z184" i="7"/>
  <c r="Z188" i="7"/>
  <c r="Z192" i="7"/>
  <c r="Z196" i="7"/>
  <c r="Z200" i="7"/>
  <c r="Z204" i="7"/>
  <c r="Z208" i="7"/>
  <c r="Z212" i="7"/>
  <c r="Z216" i="7"/>
  <c r="Z220" i="7"/>
  <c r="Z224" i="7"/>
  <c r="Z228" i="7"/>
  <c r="Z232" i="7"/>
  <c r="Z236" i="7"/>
  <c r="Z240" i="7"/>
  <c r="Z244" i="7"/>
  <c r="Z248" i="7"/>
  <c r="Z252" i="7"/>
  <c r="Z256" i="7"/>
  <c r="Z260" i="7"/>
  <c r="Z264" i="7"/>
  <c r="Z268" i="7"/>
  <c r="Z272" i="7"/>
  <c r="Z548" i="7"/>
  <c r="Z552" i="7"/>
  <c r="Z556" i="7"/>
  <c r="Z560" i="7"/>
  <c r="Z564" i="7"/>
  <c r="Z568" i="7"/>
  <c r="Z572" i="7"/>
  <c r="Z576" i="7"/>
  <c r="Z580" i="7"/>
  <c r="Z584" i="7"/>
  <c r="Z588" i="7"/>
  <c r="Z592" i="7"/>
  <c r="Z596" i="7"/>
  <c r="Z600" i="7"/>
  <c r="Z527" i="7"/>
  <c r="Z551" i="7"/>
  <c r="Z555" i="7"/>
  <c r="Z559" i="7"/>
  <c r="Z563" i="7"/>
  <c r="Z567" i="7"/>
  <c r="Z571" i="7"/>
  <c r="Z575" i="7"/>
  <c r="Z579" i="7"/>
  <c r="Z583" i="7"/>
  <c r="Z587" i="7"/>
  <c r="Z591" i="7"/>
  <c r="Z595" i="7"/>
  <c r="Z599" i="7"/>
  <c r="Z603" i="7"/>
  <c r="Z607" i="7"/>
  <c r="Z611" i="7"/>
  <c r="Z615" i="7"/>
  <c r="Z619" i="7"/>
  <c r="Z623" i="7"/>
  <c r="Z627" i="7"/>
  <c r="Z631" i="7"/>
  <c r="Z635" i="7"/>
  <c r="Z639" i="7"/>
  <c r="Z643" i="7"/>
  <c r="Z647" i="7"/>
  <c r="Z651" i="7"/>
  <c r="Z655" i="7"/>
  <c r="Z659" i="7"/>
  <c r="Z663" i="7"/>
  <c r="Z667" i="7"/>
  <c r="Z671" i="7"/>
  <c r="Z675" i="7"/>
  <c r="Z679" i="7"/>
  <c r="Z683" i="7"/>
  <c r="Z687" i="7"/>
  <c r="Z691" i="7"/>
  <c r="Z695" i="7"/>
  <c r="Z699" i="7"/>
  <c r="Z703" i="7"/>
  <c r="Z707" i="7"/>
  <c r="Z749" i="7"/>
  <c r="Z507" i="7"/>
  <c r="Z738" i="7"/>
  <c r="Z750" i="7"/>
  <c r="Z646" i="7"/>
  <c r="Z650" i="7"/>
  <c r="Z654" i="7"/>
  <c r="Z658" i="7"/>
  <c r="Z662" i="7"/>
  <c r="Z31" i="7"/>
  <c r="Z35" i="7"/>
  <c r="Z39" i="7"/>
  <c r="Z43" i="7"/>
  <c r="Z47" i="7"/>
  <c r="Z51" i="7"/>
  <c r="Z55" i="7"/>
  <c r="Z59" i="7"/>
  <c r="Z63" i="7"/>
  <c r="Z67" i="7"/>
  <c r="Z71" i="7"/>
  <c r="Z75" i="7"/>
  <c r="Z79" i="7"/>
  <c r="Z83" i="7"/>
  <c r="Z87" i="7"/>
  <c r="Z91" i="7"/>
  <c r="Z95" i="7"/>
  <c r="Z99" i="7"/>
  <c r="Z103" i="7"/>
  <c r="Z107" i="7"/>
  <c r="Z111" i="7"/>
  <c r="Z115" i="7"/>
  <c r="Z119" i="7"/>
  <c r="Z123" i="7"/>
  <c r="Z127" i="7"/>
  <c r="Z131" i="7"/>
  <c r="Z135" i="7"/>
  <c r="Z139" i="7"/>
  <c r="Z143" i="7"/>
  <c r="Z147" i="7"/>
  <c r="Z151" i="7"/>
  <c r="Z155" i="7"/>
  <c r="Z159" i="7"/>
  <c r="Z163" i="7"/>
  <c r="Z167" i="7"/>
  <c r="Z171" i="7"/>
  <c r="Z175" i="7"/>
  <c r="Z179" i="7"/>
  <c r="Z183" i="7"/>
  <c r="Z187" i="7"/>
  <c r="Z191" i="7"/>
  <c r="Z195" i="7"/>
  <c r="Z199" i="7"/>
  <c r="Z203" i="7"/>
  <c r="Z207" i="7"/>
  <c r="Z211" i="7"/>
  <c r="Z215" i="7"/>
  <c r="Z219" i="7"/>
  <c r="Z223" i="7"/>
  <c r="Z227" i="7"/>
  <c r="Z231" i="7"/>
  <c r="Z235" i="7"/>
  <c r="Z239" i="7"/>
  <c r="Z243" i="7"/>
  <c r="Z247" i="7"/>
  <c r="Z251" i="7"/>
  <c r="Z255" i="7"/>
  <c r="Z259" i="7"/>
  <c r="Z263" i="7"/>
  <c r="Z267" i="7"/>
  <c r="Z271" i="7"/>
  <c r="Z275" i="7"/>
  <c r="Z279" i="7"/>
  <c r="Z283" i="7"/>
  <c r="Z287" i="7"/>
  <c r="Z291" i="7"/>
  <c r="Z295" i="7"/>
  <c r="Z299" i="7"/>
  <c r="Z303" i="7"/>
  <c r="Z307" i="7"/>
  <c r="Z311" i="7"/>
  <c r="Z315" i="7"/>
  <c r="Z319" i="7"/>
  <c r="Z323" i="7"/>
  <c r="Z327" i="7"/>
  <c r="Z331" i="7"/>
  <c r="Z246" i="7"/>
  <c r="Z250" i="7"/>
  <c r="Z254" i="7"/>
  <c r="Z258" i="7"/>
  <c r="Z262" i="7"/>
  <c r="Z266" i="7"/>
  <c r="Z270" i="7"/>
  <c r="Z274" i="7"/>
  <c r="Z278" i="7"/>
  <c r="Z282" i="7"/>
  <c r="Z286" i="7"/>
  <c r="Z290" i="7"/>
  <c r="Z294" i="7"/>
  <c r="Z298" i="7"/>
  <c r="Z302" i="7"/>
  <c r="Z335" i="7"/>
  <c r="Z339" i="7"/>
  <c r="Z343" i="7"/>
  <c r="Z347" i="7"/>
  <c r="Z351" i="7"/>
  <c r="Z355" i="7"/>
  <c r="Z359" i="7"/>
  <c r="Z363" i="7"/>
  <c r="Z367" i="7"/>
  <c r="Z371" i="7"/>
  <c r="Z375" i="7"/>
  <c r="Z379" i="7"/>
  <c r="Z383" i="7"/>
  <c r="Z387" i="7"/>
  <c r="Z391" i="7"/>
  <c r="Z395" i="7"/>
  <c r="Z399" i="7"/>
  <c r="Z403" i="7"/>
  <c r="Z407" i="7"/>
  <c r="Z411" i="7"/>
  <c r="Z415" i="7"/>
  <c r="Z419" i="7"/>
  <c r="Z423" i="7"/>
  <c r="Z427" i="7"/>
  <c r="Z431" i="7"/>
  <c r="Z435" i="7"/>
  <c r="Z439" i="7"/>
  <c r="Z443" i="7"/>
  <c r="Z447" i="7"/>
  <c r="Z451" i="7"/>
  <c r="Z455" i="7"/>
  <c r="Z459" i="7"/>
  <c r="Z463" i="7"/>
  <c r="Z467" i="7"/>
  <c r="Z471" i="7"/>
  <c r="Z475" i="7"/>
  <c r="Z479" i="7"/>
  <c r="Z483" i="7"/>
  <c r="Z487" i="7"/>
  <c r="Z491" i="7"/>
  <c r="Z495" i="7"/>
  <c r="Z499" i="7"/>
  <c r="Z503" i="7"/>
  <c r="Z511" i="7"/>
  <c r="Z515" i="7"/>
  <c r="Z519" i="7"/>
  <c r="Z523" i="7"/>
  <c r="Z531" i="7"/>
  <c r="Z535" i="7"/>
  <c r="Z539" i="7"/>
  <c r="Z543" i="7"/>
  <c r="Z547" i="7"/>
  <c r="Z306" i="7"/>
  <c r="Z310" i="7"/>
  <c r="Z314" i="7"/>
  <c r="Z318" i="7"/>
  <c r="Z322" i="7"/>
  <c r="Z326" i="7"/>
  <c r="Z330" i="7"/>
  <c r="Z334" i="7"/>
  <c r="Z338" i="7"/>
  <c r="Z342" i="7"/>
  <c r="Z346" i="7"/>
  <c r="Z350" i="7"/>
  <c r="Z354" i="7"/>
  <c r="Z358" i="7"/>
  <c r="Z362" i="7"/>
  <c r="Z366" i="7"/>
  <c r="Z370" i="7"/>
  <c r="Z374" i="7"/>
  <c r="Z378" i="7"/>
  <c r="Z382" i="7"/>
  <c r="Z386" i="7"/>
  <c r="Z390" i="7"/>
  <c r="Z394" i="7"/>
  <c r="Z398" i="7"/>
  <c r="Z402" i="7"/>
  <c r="Z406" i="7"/>
  <c r="Z410" i="7"/>
  <c r="Z414" i="7"/>
  <c r="Z418" i="7"/>
  <c r="Z422" i="7"/>
  <c r="Z426" i="7"/>
  <c r="Z430" i="7"/>
  <c r="Z434" i="7"/>
  <c r="Z438" i="7"/>
  <c r="Z442" i="7"/>
  <c r="Z446" i="7"/>
  <c r="Z450" i="7"/>
  <c r="Z454" i="7"/>
  <c r="Z458" i="7"/>
  <c r="Z462" i="7"/>
  <c r="Z466" i="7"/>
  <c r="Z470" i="7"/>
  <c r="Z474" i="7"/>
  <c r="Z478" i="7"/>
  <c r="Z482" i="7"/>
  <c r="Z486" i="7"/>
  <c r="Z490" i="7"/>
  <c r="Z494" i="7"/>
  <c r="Z498" i="7"/>
  <c r="Z502" i="7"/>
  <c r="Z506" i="7"/>
  <c r="Z510" i="7"/>
  <c r="Z514" i="7"/>
  <c r="Z518" i="7"/>
  <c r="Z522" i="7"/>
  <c r="Z526" i="7"/>
  <c r="Z530" i="7"/>
  <c r="Z534" i="7"/>
  <c r="Z538" i="7"/>
  <c r="Z542" i="7"/>
  <c r="Z546" i="7"/>
  <c r="Z550" i="7"/>
  <c r="Z554" i="7"/>
  <c r="Z558" i="7"/>
  <c r="Z562" i="7"/>
  <c r="Z566" i="7"/>
  <c r="Z570" i="7"/>
  <c r="Z574" i="7"/>
  <c r="Z578" i="7"/>
  <c r="Z582" i="7"/>
  <c r="Z586" i="7"/>
  <c r="Z590" i="7"/>
  <c r="Z594" i="7"/>
  <c r="Z598" i="7"/>
  <c r="Z602" i="7"/>
  <c r="Z606" i="7"/>
  <c r="Z610" i="7"/>
  <c r="Z614" i="7"/>
  <c r="Z618" i="7"/>
  <c r="Z622" i="7"/>
  <c r="Z626" i="7"/>
  <c r="Z630" i="7"/>
  <c r="Z634" i="7"/>
  <c r="Z638" i="7"/>
  <c r="Z642" i="7"/>
  <c r="Z604" i="7"/>
  <c r="Z608" i="7"/>
  <c r="Z612" i="7"/>
  <c r="Z616" i="7"/>
  <c r="Z620" i="7"/>
  <c r="Z624" i="7"/>
  <c r="Z628" i="7"/>
  <c r="Z632" i="7"/>
  <c r="Z636" i="7"/>
  <c r="Z640" i="7"/>
  <c r="Z644" i="7"/>
  <c r="Z648" i="7"/>
  <c r="Z652" i="7"/>
  <c r="Z656" i="7"/>
  <c r="Z660" i="7"/>
  <c r="Z664" i="7"/>
  <c r="Z27" i="7"/>
  <c r="Z26" i="7"/>
  <c r="Z29" i="7"/>
  <c r="Z33" i="7"/>
  <c r="Z37" i="7"/>
  <c r="Z41" i="7"/>
  <c r="Z45" i="7"/>
  <c r="Z49" i="7"/>
  <c r="Z53" i="7"/>
  <c r="Z57" i="7"/>
  <c r="Z61" i="7"/>
  <c r="Z65" i="7"/>
  <c r="Z69" i="7"/>
  <c r="Z73" i="7"/>
  <c r="Z77" i="7"/>
  <c r="Z81" i="7"/>
  <c r="Z85" i="7"/>
  <c r="Z89" i="7"/>
  <c r="Z93" i="7"/>
  <c r="Z97" i="7"/>
  <c r="Z101" i="7"/>
  <c r="Z105" i="7"/>
  <c r="Z109" i="7"/>
  <c r="Z113" i="7"/>
  <c r="Z117" i="7"/>
  <c r="Z121" i="7"/>
  <c r="Z125" i="7"/>
  <c r="Z129" i="7"/>
  <c r="Z133" i="7"/>
  <c r="Z137" i="7"/>
  <c r="Z141" i="7"/>
  <c r="Z145" i="7"/>
  <c r="Z149" i="7"/>
  <c r="Z153" i="7"/>
  <c r="Z157" i="7"/>
  <c r="Z161" i="7"/>
  <c r="Z165" i="7"/>
  <c r="Z169" i="7"/>
  <c r="Z173" i="7"/>
  <c r="Z177" i="7"/>
  <c r="Z181" i="7"/>
  <c r="Z185" i="7"/>
  <c r="Z189" i="7"/>
  <c r="Z193" i="7"/>
  <c r="Z197" i="7"/>
  <c r="Z201" i="7"/>
  <c r="Z205" i="7"/>
  <c r="Z209" i="7"/>
  <c r="Z213" i="7"/>
  <c r="Z217" i="7"/>
  <c r="Z221" i="7"/>
  <c r="Z225" i="7"/>
  <c r="Z229" i="7"/>
  <c r="Z233" i="7"/>
  <c r="Z237" i="7"/>
  <c r="Z241" i="7"/>
  <c r="Z245" i="7"/>
  <c r="Z249" i="7"/>
  <c r="Z253" i="7"/>
  <c r="Z257" i="7"/>
  <c r="Z261" i="7"/>
  <c r="Z265" i="7"/>
  <c r="Z269" i="7"/>
  <c r="Z273" i="7"/>
  <c r="Z277" i="7"/>
  <c r="Z281" i="7"/>
  <c r="Z285" i="7"/>
  <c r="Z289" i="7"/>
  <c r="Z293" i="7"/>
  <c r="Z297" i="7"/>
  <c r="Z301" i="7"/>
  <c r="Z305" i="7"/>
  <c r="Z309" i="7"/>
  <c r="Z313" i="7"/>
  <c r="Z317" i="7"/>
  <c r="Z321" i="7"/>
  <c r="Z325" i="7"/>
  <c r="Z329" i="7"/>
  <c r="Z333" i="7"/>
  <c r="Z337" i="7"/>
  <c r="Z341" i="7"/>
  <c r="Z345" i="7"/>
  <c r="Z349" i="7"/>
  <c r="Z353" i="7"/>
  <c r="Z357" i="7"/>
  <c r="Z361" i="7"/>
  <c r="Z365" i="7"/>
  <c r="Z369" i="7"/>
  <c r="Z373" i="7"/>
  <c r="Z377" i="7"/>
  <c r="Z381" i="7"/>
  <c r="Z385" i="7"/>
  <c r="Z389" i="7"/>
  <c r="Z393" i="7"/>
  <c r="Z397" i="7"/>
  <c r="Z401" i="7"/>
  <c r="Z405" i="7"/>
  <c r="Z409" i="7"/>
  <c r="Z413" i="7"/>
  <c r="Z417" i="7"/>
  <c r="Z421" i="7"/>
  <c r="Z425" i="7"/>
  <c r="Z429" i="7"/>
  <c r="Z433" i="7"/>
  <c r="Z437" i="7"/>
  <c r="Z441" i="7"/>
  <c r="Z445" i="7"/>
  <c r="Z449" i="7"/>
  <c r="Z453" i="7"/>
  <c r="Z457" i="7"/>
  <c r="Z461" i="7"/>
  <c r="Z465" i="7"/>
  <c r="Z469" i="7"/>
  <c r="Z473" i="7"/>
  <c r="Z477" i="7"/>
  <c r="Z481" i="7"/>
  <c r="Z485" i="7"/>
  <c r="Z489" i="7"/>
  <c r="Z493" i="7"/>
  <c r="Z497" i="7"/>
  <c r="Z501" i="7"/>
  <c r="Z505" i="7"/>
  <c r="Z509" i="7"/>
  <c r="Z513" i="7"/>
  <c r="Z517" i="7"/>
  <c r="Z521" i="7"/>
  <c r="Z525" i="7"/>
  <c r="Z529" i="7"/>
  <c r="Z533" i="7"/>
  <c r="Z537" i="7"/>
  <c r="Z541" i="7"/>
  <c r="Z545" i="7"/>
  <c r="Z549" i="7"/>
  <c r="Z553" i="7"/>
  <c r="Z557" i="7"/>
  <c r="Z561" i="7"/>
  <c r="Z565" i="7"/>
  <c r="Z569" i="7"/>
  <c r="Z573" i="7"/>
  <c r="Z577" i="7"/>
  <c r="Z581" i="7"/>
  <c r="Z585" i="7"/>
  <c r="Z589" i="7"/>
  <c r="Z593" i="7"/>
  <c r="Z597" i="7"/>
  <c r="Z601" i="7"/>
  <c r="Z605" i="7"/>
  <c r="Z609" i="7"/>
  <c r="Z613" i="7"/>
  <c r="Z617" i="7"/>
  <c r="Z621" i="7"/>
  <c r="Z625" i="7"/>
  <c r="Z629" i="7"/>
  <c r="Z633" i="7"/>
  <c r="Z637" i="7"/>
  <c r="Z641" i="7"/>
  <c r="Z645" i="7"/>
  <c r="Z649" i="7"/>
  <c r="Z653" i="7"/>
  <c r="Z657" i="7"/>
  <c r="Z661" i="7"/>
  <c r="Z665" i="7"/>
  <c r="Z669" i="7"/>
  <c r="Z673" i="7"/>
  <c r="Z677" i="7"/>
  <c r="Z681" i="7"/>
  <c r="Z685" i="7"/>
  <c r="Z689" i="7"/>
  <c r="Z693" i="7"/>
  <c r="Z697" i="7"/>
  <c r="Z701" i="7"/>
  <c r="Z705" i="7"/>
  <c r="Z709" i="7"/>
  <c r="Z713" i="7"/>
  <c r="Z717" i="7"/>
  <c r="Z721" i="7"/>
  <c r="Z725" i="7"/>
  <c r="Z729" i="7"/>
  <c r="Z736" i="7"/>
  <c r="Z740" i="7"/>
  <c r="Z744" i="7"/>
  <c r="Z748" i="7"/>
  <c r="Z752" i="7"/>
  <c r="Z668" i="7"/>
  <c r="Z672" i="7"/>
  <c r="Z676" i="7"/>
  <c r="Z680" i="7"/>
  <c r="Z684" i="7"/>
  <c r="Z688" i="7"/>
  <c r="Z692" i="7"/>
  <c r="Z696" i="7"/>
  <c r="Z700" i="7"/>
  <c r="Z704" i="7"/>
  <c r="Z708" i="7"/>
  <c r="Z712" i="7"/>
  <c r="Z716" i="7"/>
  <c r="Z720" i="7"/>
  <c r="Z724" i="7"/>
  <c r="Z728" i="7"/>
  <c r="Z735" i="7"/>
  <c r="Z739" i="7"/>
  <c r="Z743" i="7"/>
  <c r="Z747" i="7"/>
  <c r="Z751" i="7"/>
  <c r="Z733" i="7"/>
  <c r="N42" i="7"/>
  <c r="N27" i="7"/>
  <c r="M27" i="7"/>
  <c r="N35" i="7"/>
  <c r="M35" i="7"/>
  <c r="N43" i="7"/>
  <c r="M43" i="7"/>
  <c r="N51" i="7"/>
  <c r="M51" i="7"/>
  <c r="N59" i="7"/>
  <c r="M59" i="7"/>
  <c r="N67" i="7"/>
  <c r="M67" i="7"/>
  <c r="N75" i="7"/>
  <c r="M75" i="7"/>
  <c r="N83" i="7"/>
  <c r="M83" i="7"/>
  <c r="N91" i="7"/>
  <c r="M91" i="7"/>
  <c r="N99" i="7"/>
  <c r="M99" i="7"/>
  <c r="N107" i="7"/>
  <c r="M107" i="7"/>
  <c r="N111" i="7"/>
  <c r="N211" i="7"/>
  <c r="M211" i="7"/>
  <c r="N223" i="7"/>
  <c r="M335" i="7"/>
  <c r="N423" i="7"/>
  <c r="N439" i="7"/>
  <c r="N447" i="7"/>
  <c r="N455" i="7"/>
  <c r="N463" i="7"/>
  <c r="N471" i="7"/>
  <c r="N479" i="7"/>
  <c r="N487" i="7"/>
  <c r="N495" i="7"/>
  <c r="N503" i="7"/>
  <c r="N511" i="7"/>
  <c r="N547" i="7"/>
  <c r="N559" i="7"/>
  <c r="N567" i="7"/>
  <c r="N583" i="7"/>
  <c r="M583" i="7"/>
  <c r="N587" i="7"/>
  <c r="N603" i="7"/>
  <c r="N631" i="7"/>
  <c r="M631" i="7"/>
  <c r="N643" i="7"/>
  <c r="M643" i="7"/>
  <c r="N647" i="7"/>
  <c r="N659" i="7"/>
  <c r="M659" i="7"/>
  <c r="N667" i="7"/>
  <c r="M667" i="7"/>
  <c r="N675" i="7"/>
  <c r="N683" i="7"/>
  <c r="N691" i="7"/>
  <c r="N699" i="7"/>
  <c r="N738" i="7"/>
  <c r="M738" i="7"/>
  <c r="N746" i="7"/>
  <c r="N750" i="7"/>
  <c r="M750" i="7"/>
  <c r="N66" i="7"/>
  <c r="N82" i="7"/>
  <c r="M82" i="7"/>
  <c r="N98" i="7"/>
  <c r="M98" i="7"/>
  <c r="N114" i="7"/>
  <c r="M114" i="7"/>
  <c r="N126" i="7"/>
  <c r="N142" i="7"/>
  <c r="N158" i="7"/>
  <c r="N174" i="7"/>
  <c r="N190" i="7"/>
  <c r="N206" i="7"/>
  <c r="N222" i="7"/>
  <c r="N238" i="7"/>
  <c r="N254" i="7"/>
  <c r="N270" i="7"/>
  <c r="M286" i="7"/>
  <c r="M306" i="7"/>
  <c r="N314" i="7"/>
  <c r="M314" i="7"/>
  <c r="M358" i="7"/>
  <c r="M378" i="7"/>
  <c r="N402" i="7"/>
  <c r="M402" i="7"/>
  <c r="N414" i="7"/>
  <c r="M414" i="7"/>
  <c r="M418" i="7"/>
  <c r="N430" i="7"/>
  <c r="M430" i="7"/>
  <c r="N450" i="7"/>
  <c r="M450" i="7"/>
  <c r="M474" i="7"/>
  <c r="M486" i="7"/>
  <c r="N490" i="7"/>
  <c r="M490" i="7"/>
  <c r="N514" i="7"/>
  <c r="M522" i="7"/>
  <c r="N530" i="7"/>
  <c r="M530" i="7"/>
  <c r="M546" i="7"/>
  <c r="M554" i="7"/>
  <c r="M562" i="7"/>
  <c r="N578" i="7"/>
  <c r="M586" i="7"/>
  <c r="N594" i="7"/>
  <c r="N610" i="7"/>
  <c r="N618" i="7"/>
  <c r="M618" i="7"/>
  <c r="M634" i="7"/>
  <c r="N642" i="7"/>
  <c r="M650" i="7"/>
  <c r="N666" i="7"/>
  <c r="M674" i="7"/>
  <c r="N682" i="7"/>
  <c r="N698" i="7"/>
  <c r="N706" i="7"/>
  <c r="M722" i="7"/>
  <c r="N733" i="7"/>
  <c r="M733" i="7"/>
  <c r="N741" i="7"/>
  <c r="M741" i="7"/>
  <c r="N749" i="7"/>
  <c r="M749" i="7"/>
  <c r="N58" i="7"/>
  <c r="M58" i="7"/>
  <c r="N101" i="7"/>
  <c r="N121" i="7"/>
  <c r="M121" i="7"/>
  <c r="N129" i="7"/>
  <c r="M129" i="7"/>
  <c r="N137" i="7"/>
  <c r="M137" i="7"/>
  <c r="N145" i="7"/>
  <c r="M145" i="7"/>
  <c r="N153" i="7"/>
  <c r="M153" i="7"/>
  <c r="N161" i="7"/>
  <c r="M161" i="7"/>
  <c r="N169" i="7"/>
  <c r="M169" i="7"/>
  <c r="N177" i="7"/>
  <c r="M177" i="7"/>
  <c r="N185" i="7"/>
  <c r="M185" i="7"/>
  <c r="N193" i="7"/>
  <c r="M193" i="7"/>
  <c r="N201" i="7"/>
  <c r="M201" i="7"/>
  <c r="N209" i="7"/>
  <c r="M209" i="7"/>
  <c r="N221" i="7"/>
  <c r="M221" i="7"/>
  <c r="N229" i="7"/>
  <c r="M229" i="7"/>
  <c r="N237" i="7"/>
  <c r="M237" i="7"/>
  <c r="N245" i="7"/>
  <c r="M245" i="7"/>
  <c r="N253" i="7"/>
  <c r="M253" i="7"/>
  <c r="N261" i="7"/>
  <c r="M261" i="7"/>
  <c r="N269" i="7"/>
  <c r="M269" i="7"/>
  <c r="N277" i="7"/>
  <c r="M277" i="7"/>
  <c r="N285" i="7"/>
  <c r="M285" i="7"/>
  <c r="N293" i="7"/>
  <c r="M293" i="7"/>
  <c r="N301" i="7"/>
  <c r="M301" i="7"/>
  <c r="N309" i="7"/>
  <c r="M309" i="7"/>
  <c r="N317" i="7"/>
  <c r="M317" i="7"/>
  <c r="N325" i="7"/>
  <c r="M325" i="7"/>
  <c r="N333" i="7"/>
  <c r="M333" i="7"/>
  <c r="N341" i="7"/>
  <c r="M341" i="7"/>
  <c r="N349" i="7"/>
  <c r="M349" i="7"/>
  <c r="N357" i="7"/>
  <c r="M357" i="7"/>
  <c r="N365" i="7"/>
  <c r="M365" i="7"/>
  <c r="N373" i="7"/>
  <c r="M373" i="7"/>
  <c r="N381" i="7"/>
  <c r="M381" i="7"/>
  <c r="N389" i="7"/>
  <c r="M389" i="7"/>
  <c r="N397" i="7"/>
  <c r="M397" i="7"/>
  <c r="N405" i="7"/>
  <c r="M405" i="7"/>
  <c r="N413" i="7"/>
  <c r="M413" i="7"/>
  <c r="N417" i="7"/>
  <c r="M417" i="7"/>
  <c r="N429" i="7"/>
  <c r="M429" i="7"/>
  <c r="M505" i="7"/>
  <c r="M517" i="7"/>
  <c r="N529" i="7"/>
  <c r="M529" i="7"/>
  <c r="N537" i="7"/>
  <c r="M537" i="7"/>
  <c r="M545" i="7"/>
  <c r="M557" i="7"/>
  <c r="N569" i="7"/>
  <c r="N577" i="7"/>
  <c r="M577" i="7"/>
  <c r="N613" i="7"/>
  <c r="M613" i="7"/>
  <c r="M617" i="7"/>
  <c r="N641" i="7"/>
  <c r="M709" i="7"/>
  <c r="N717" i="7"/>
  <c r="M717" i="7"/>
  <c r="N729" i="7"/>
  <c r="M729" i="7"/>
  <c r="N756" i="7"/>
  <c r="M756" i="7"/>
  <c r="N36" i="7"/>
  <c r="N52" i="7"/>
  <c r="N76" i="7"/>
  <c r="M76" i="7"/>
  <c r="N92" i="7"/>
  <c r="M92" i="7"/>
  <c r="N108" i="7"/>
  <c r="M108" i="7"/>
  <c r="N128" i="7"/>
  <c r="N144" i="7"/>
  <c r="N160" i="7"/>
  <c r="M176" i="7"/>
  <c r="M192" i="7"/>
  <c r="M208" i="7"/>
  <c r="M224" i="7"/>
  <c r="M240" i="7"/>
  <c r="M256" i="7"/>
  <c r="M272" i="7"/>
  <c r="M288" i="7"/>
  <c r="M300" i="7"/>
  <c r="N324" i="7"/>
  <c r="M324" i="7"/>
  <c r="M328" i="7"/>
  <c r="N344" i="7"/>
  <c r="M344" i="7"/>
  <c r="N360" i="7"/>
  <c r="M360" i="7"/>
  <c r="N372" i="7"/>
  <c r="M372" i="7"/>
  <c r="N388" i="7"/>
  <c r="M388" i="7"/>
  <c r="N396" i="7"/>
  <c r="M396" i="7"/>
  <c r="N416" i="7"/>
  <c r="M416" i="7"/>
  <c r="M420" i="7"/>
  <c r="N432" i="7"/>
  <c r="N436" i="7"/>
  <c r="N444" i="7"/>
  <c r="M460" i="7"/>
  <c r="N468" i="7"/>
  <c r="M468" i="7"/>
  <c r="M496" i="7"/>
  <c r="N504" i="7"/>
  <c r="M504" i="7"/>
  <c r="N540" i="7"/>
  <c r="N652" i="7"/>
  <c r="I25" i="7"/>
  <c r="S52" i="7"/>
  <c r="S76" i="7"/>
  <c r="S92" i="7"/>
  <c r="S108" i="7"/>
  <c r="S128" i="7"/>
  <c r="S160" i="7"/>
  <c r="S192" i="7"/>
  <c r="S224" i="7"/>
  <c r="S256" i="7"/>
  <c r="S288" i="7"/>
  <c r="S324" i="7"/>
  <c r="S344" i="7"/>
  <c r="S360" i="7"/>
  <c r="S372" i="7"/>
  <c r="S388" i="7"/>
  <c r="S396" i="7"/>
  <c r="S432" i="7"/>
  <c r="S460" i="7"/>
  <c r="S504" i="7"/>
  <c r="S596" i="7"/>
  <c r="S51" i="7"/>
  <c r="S59" i="7"/>
  <c r="S67" i="7"/>
  <c r="S75" i="7"/>
  <c r="S83" i="7"/>
  <c r="S91" i="7"/>
  <c r="S99" i="7"/>
  <c r="S107" i="7"/>
  <c r="S111" i="7"/>
  <c r="S147" i="7"/>
  <c r="S211" i="7"/>
  <c r="S271" i="7"/>
  <c r="S423" i="7"/>
  <c r="S439" i="7"/>
  <c r="S447" i="7"/>
  <c r="S455" i="7"/>
  <c r="S463" i="7"/>
  <c r="S471" i="7"/>
  <c r="S479" i="7"/>
  <c r="S487" i="7"/>
  <c r="S495" i="7"/>
  <c r="S503" i="7"/>
  <c r="S511" i="7"/>
  <c r="S547" i="7"/>
  <c r="S559" i="7"/>
  <c r="S567" i="7"/>
  <c r="S583" i="7"/>
  <c r="S587" i="7"/>
  <c r="S603" i="7"/>
  <c r="S643" i="7"/>
  <c r="S647" i="7"/>
  <c r="R691" i="7"/>
  <c r="R699" i="7"/>
  <c r="S36" i="7"/>
  <c r="S35" i="7"/>
  <c r="S43" i="7"/>
  <c r="S42" i="7"/>
  <c r="S58" i="7"/>
  <c r="S66" i="7"/>
  <c r="S82" i="7"/>
  <c r="S98" i="7"/>
  <c r="S114" i="7"/>
  <c r="S126" i="7"/>
  <c r="S142" i="7"/>
  <c r="S158" i="7"/>
  <c r="S174" i="7"/>
  <c r="S190" i="7"/>
  <c r="S206" i="7"/>
  <c r="S222" i="7"/>
  <c r="S238" i="7"/>
  <c r="S254" i="7"/>
  <c r="S286" i="7"/>
  <c r="S314" i="7"/>
  <c r="S342" i="7"/>
  <c r="S378" i="7"/>
  <c r="S402" i="7"/>
  <c r="S430" i="7"/>
  <c r="S486" i="7"/>
  <c r="S522" i="7"/>
  <c r="S530" i="7"/>
  <c r="S538" i="7"/>
  <c r="S546" i="7"/>
  <c r="S554" i="7"/>
  <c r="S570" i="7"/>
  <c r="S578" i="7"/>
  <c r="S586" i="7"/>
  <c r="S602" i="7"/>
  <c r="S610" i="7"/>
  <c r="R626" i="7"/>
  <c r="R634" i="7"/>
  <c r="R650" i="7"/>
  <c r="R658" i="7"/>
  <c r="R666" i="7"/>
  <c r="R674" i="7"/>
  <c r="R682" i="7"/>
  <c r="R698" i="7"/>
  <c r="R706" i="7"/>
  <c r="S27" i="7"/>
  <c r="S109" i="7"/>
  <c r="S121" i="7"/>
  <c r="S129" i="7"/>
  <c r="S137" i="7"/>
  <c r="S145" i="7"/>
  <c r="S153" i="7"/>
  <c r="S161" i="7"/>
  <c r="S169" i="7"/>
  <c r="S177" i="7"/>
  <c r="S185" i="7"/>
  <c r="S193" i="7"/>
  <c r="S201" i="7"/>
  <c r="S209" i="7"/>
  <c r="S221" i="7"/>
  <c r="S229" i="7"/>
  <c r="S237" i="7"/>
  <c r="S245" i="7"/>
  <c r="S253" i="7"/>
  <c r="S261" i="7"/>
  <c r="S269" i="7"/>
  <c r="S277" i="7"/>
  <c r="S285" i="7"/>
  <c r="S293" i="7"/>
  <c r="S301" i="7"/>
  <c r="S309" i="7"/>
  <c r="S317" i="7"/>
  <c r="S325" i="7"/>
  <c r="S333" i="7"/>
  <c r="S341" i="7"/>
  <c r="S349" i="7"/>
  <c r="S357" i="7"/>
  <c r="S365" i="7"/>
  <c r="S373" i="7"/>
  <c r="S381" i="7"/>
  <c r="S389" i="7"/>
  <c r="S397" i="7"/>
  <c r="S405" i="7"/>
  <c r="S413" i="7"/>
  <c r="S417" i="7"/>
  <c r="S429" i="7"/>
  <c r="S433" i="7"/>
  <c r="S517" i="7"/>
  <c r="S529" i="7"/>
  <c r="S537" i="7"/>
  <c r="S557" i="7"/>
  <c r="S577" i="7"/>
  <c r="R613" i="7"/>
  <c r="R617" i="7"/>
  <c r="R685" i="7"/>
  <c r="K5" i="7"/>
  <c r="K3" i="7"/>
  <c r="K4" i="7"/>
  <c r="S756" i="7"/>
  <c r="S690" i="7"/>
  <c r="S613" i="7"/>
  <c r="S699" i="7"/>
  <c r="S682" i="7"/>
  <c r="S674" i="7"/>
  <c r="S666" i="7"/>
  <c r="S658" i="7"/>
  <c r="S650" i="7"/>
  <c r="S642" i="7"/>
  <c r="S634" i="7"/>
  <c r="S626" i="7"/>
  <c r="S618" i="7"/>
  <c r="R628" i="7"/>
  <c r="R684" i="7"/>
  <c r="S750" i="7"/>
  <c r="S746" i="7"/>
  <c r="S738" i="7"/>
  <c r="S730" i="7"/>
  <c r="S722" i="7"/>
  <c r="S714" i="7"/>
  <c r="S706" i="7"/>
  <c r="S698" i="7"/>
  <c r="S617" i="7"/>
  <c r="R659" i="7"/>
  <c r="S659" i="7"/>
  <c r="R667" i="7"/>
  <c r="S667" i="7"/>
  <c r="R675" i="7"/>
  <c r="S675" i="7"/>
  <c r="R683" i="7"/>
  <c r="S683" i="7"/>
  <c r="S749" i="7"/>
  <c r="S741" i="7"/>
  <c r="S733" i="7"/>
  <c r="S729" i="7"/>
  <c r="S717" i="7"/>
  <c r="S709" i="7"/>
  <c r="S691" i="7"/>
  <c r="R42" i="7"/>
  <c r="R36" i="7"/>
  <c r="R27" i="7"/>
  <c r="R35" i="7"/>
  <c r="R43" i="7"/>
  <c r="R85" i="7"/>
  <c r="R121" i="7"/>
  <c r="R129" i="7"/>
  <c r="R137" i="7"/>
  <c r="R145" i="7"/>
  <c r="R153" i="7"/>
  <c r="R161" i="7"/>
  <c r="R169" i="7"/>
  <c r="R177" i="7"/>
  <c r="R185" i="7"/>
  <c r="R193" i="7"/>
  <c r="R201" i="7"/>
  <c r="R209" i="7"/>
  <c r="R221" i="7"/>
  <c r="R229" i="7"/>
  <c r="R237" i="7"/>
  <c r="R245" i="7"/>
  <c r="R253" i="7"/>
  <c r="R261" i="7"/>
  <c r="R269" i="7"/>
  <c r="R277" i="7"/>
  <c r="R285" i="7"/>
  <c r="R293" i="7"/>
  <c r="R301" i="7"/>
  <c r="R309" i="7"/>
  <c r="R317" i="7"/>
  <c r="R325" i="7"/>
  <c r="R333" i="7"/>
  <c r="R341" i="7"/>
  <c r="R349" i="7"/>
  <c r="R357" i="7"/>
  <c r="R365" i="7"/>
  <c r="R373" i="7"/>
  <c r="R381" i="7"/>
  <c r="R389" i="7"/>
  <c r="R397" i="7"/>
  <c r="R405" i="7"/>
  <c r="R413" i="7"/>
  <c r="R417" i="7"/>
  <c r="R429" i="7"/>
  <c r="R497" i="7"/>
  <c r="R517" i="7"/>
  <c r="R529" i="7"/>
  <c r="R537" i="7"/>
  <c r="R549" i="7"/>
  <c r="R557" i="7"/>
  <c r="R561" i="7"/>
  <c r="R577" i="7"/>
  <c r="R589" i="7"/>
  <c r="R52" i="7"/>
  <c r="R76" i="7"/>
  <c r="R92" i="7"/>
  <c r="R108" i="7"/>
  <c r="R128" i="7"/>
  <c r="R144" i="7"/>
  <c r="R160" i="7"/>
  <c r="R176" i="7"/>
  <c r="R192" i="7"/>
  <c r="R208" i="7"/>
  <c r="R224" i="7"/>
  <c r="R240" i="7"/>
  <c r="R256" i="7"/>
  <c r="R272" i="7"/>
  <c r="R288" i="7"/>
  <c r="R300" i="7"/>
  <c r="R324" i="7"/>
  <c r="R328" i="7"/>
  <c r="R344" i="7"/>
  <c r="R360" i="7"/>
  <c r="R372" i="7"/>
  <c r="R388" i="7"/>
  <c r="R396" i="7"/>
  <c r="R416" i="7"/>
  <c r="R432" i="7"/>
  <c r="R444" i="7"/>
  <c r="R460" i="7"/>
  <c r="R468" i="7"/>
  <c r="R496" i="7"/>
  <c r="R504" i="7"/>
  <c r="R524" i="7"/>
  <c r="R612" i="7"/>
  <c r="R51" i="7"/>
  <c r="R59" i="7"/>
  <c r="R67" i="7"/>
  <c r="R75" i="7"/>
  <c r="R83" i="7"/>
  <c r="R91" i="7"/>
  <c r="R99" i="7"/>
  <c r="R107" i="7"/>
  <c r="R111" i="7"/>
  <c r="R123" i="7"/>
  <c r="R171" i="7"/>
  <c r="R211" i="7"/>
  <c r="R255" i="7"/>
  <c r="R343" i="7"/>
  <c r="R423" i="7"/>
  <c r="R439" i="7"/>
  <c r="R447" i="7"/>
  <c r="R455" i="7"/>
  <c r="R463" i="7"/>
  <c r="R471" i="7"/>
  <c r="R479" i="7"/>
  <c r="R487" i="7"/>
  <c r="R495" i="7"/>
  <c r="R503" i="7"/>
  <c r="R511" i="7"/>
  <c r="R547" i="7"/>
  <c r="R559" i="7"/>
  <c r="R567" i="7"/>
  <c r="R583" i="7"/>
  <c r="R587" i="7"/>
  <c r="R603" i="7"/>
  <c r="R631" i="7"/>
  <c r="R643" i="7"/>
  <c r="R647" i="7"/>
  <c r="R58" i="7"/>
  <c r="R66" i="7"/>
  <c r="R82" i="7"/>
  <c r="R98" i="7"/>
  <c r="R114" i="7"/>
  <c r="R126" i="7"/>
  <c r="R142" i="7"/>
  <c r="R158" i="7"/>
  <c r="R174" i="7"/>
  <c r="R190" i="7"/>
  <c r="R206" i="7"/>
  <c r="R222" i="7"/>
  <c r="R226" i="7"/>
  <c r="R238" i="7"/>
  <c r="R254" i="7"/>
  <c r="R270" i="7"/>
  <c r="R286" i="7"/>
  <c r="R306" i="7"/>
  <c r="R314" i="7"/>
  <c r="R342" i="7"/>
  <c r="R358" i="7"/>
  <c r="R378" i="7"/>
  <c r="R402" i="7"/>
  <c r="R414" i="7"/>
  <c r="R430" i="7"/>
  <c r="R450" i="7"/>
  <c r="R474" i="7"/>
  <c r="R486" i="7"/>
  <c r="R490" i="7"/>
  <c r="R498" i="7"/>
  <c r="R514" i="7"/>
  <c r="R522" i="7"/>
  <c r="R530" i="7"/>
  <c r="R538" i="7"/>
  <c r="R546" i="7"/>
  <c r="R554" i="7"/>
  <c r="R562" i="7"/>
  <c r="R570" i="7"/>
  <c r="R578" i="7"/>
  <c r="R586" i="7"/>
  <c r="R594" i="7"/>
  <c r="R602" i="7"/>
  <c r="R610" i="7"/>
  <c r="R756" i="7"/>
  <c r="R731" i="7"/>
  <c r="R750" i="7"/>
  <c r="R746" i="7"/>
  <c r="R738" i="7"/>
  <c r="R730" i="7"/>
  <c r="R722" i="7"/>
  <c r="R714" i="7"/>
  <c r="R749" i="7"/>
  <c r="R741" i="7"/>
  <c r="R733" i="7"/>
  <c r="R729" i="7"/>
  <c r="R717" i="7"/>
  <c r="R709" i="7"/>
  <c r="M26" i="7"/>
  <c r="R321" i="7" l="1"/>
  <c r="R330" i="7"/>
  <c r="R295" i="7"/>
  <c r="R203" i="7"/>
  <c r="R420" i="7"/>
  <c r="R392" i="7"/>
  <c r="R364" i="7"/>
  <c r="R332" i="7"/>
  <c r="R457" i="7"/>
  <c r="S641" i="7"/>
  <c r="S677" i="7"/>
  <c r="S569" i="7"/>
  <c r="S434" i="7"/>
  <c r="S258" i="7"/>
  <c r="S226" i="7"/>
  <c r="S194" i="7"/>
  <c r="S162" i="7"/>
  <c r="S130" i="7"/>
  <c r="S359" i="7"/>
  <c r="S436" i="7"/>
  <c r="M708" i="7"/>
  <c r="M56" i="7"/>
  <c r="M693" i="7"/>
  <c r="N457" i="7"/>
  <c r="N242" i="7"/>
  <c r="N619" i="7"/>
  <c r="M555" i="7"/>
  <c r="M279" i="7"/>
  <c r="N163" i="7"/>
  <c r="R724" i="7"/>
  <c r="R383" i="7"/>
  <c r="R436" i="7"/>
  <c r="R400" i="7"/>
  <c r="R376" i="7"/>
  <c r="R348" i="7"/>
  <c r="R69" i="7"/>
  <c r="R652" i="7"/>
  <c r="S29" i="7"/>
  <c r="S210" i="7"/>
  <c r="S178" i="7"/>
  <c r="S146" i="7"/>
  <c r="S420" i="7"/>
  <c r="M596" i="7"/>
  <c r="M40" i="7"/>
  <c r="M226" i="7"/>
  <c r="M719" i="7"/>
  <c r="N595" i="7"/>
  <c r="R752" i="7"/>
  <c r="R162" i="7"/>
  <c r="R523" i="7"/>
  <c r="R407" i="7"/>
  <c r="R319" i="7"/>
  <c r="R231" i="7"/>
  <c r="R187" i="7"/>
  <c r="R131" i="7"/>
  <c r="R29" i="7"/>
  <c r="S625" i="7"/>
  <c r="R668" i="7"/>
  <c r="S732" i="7"/>
  <c r="S619" i="7"/>
  <c r="S523" i="7"/>
  <c r="S260" i="7"/>
  <c r="S116" i="7"/>
  <c r="M292" i="7"/>
  <c r="M260" i="7"/>
  <c r="M164" i="7"/>
  <c r="M132" i="7"/>
  <c r="N69" i="7"/>
  <c r="N498" i="7"/>
  <c r="M131" i="7"/>
  <c r="R406" i="7"/>
  <c r="R290" i="7"/>
  <c r="R279" i="7"/>
  <c r="R548" i="7"/>
  <c r="R481" i="7"/>
  <c r="R425" i="7"/>
  <c r="R109" i="7"/>
  <c r="R30" i="7"/>
  <c r="S692" i="7"/>
  <c r="R644" i="7"/>
  <c r="S719" i="7"/>
  <c r="R641" i="7"/>
  <c r="S69" i="7"/>
  <c r="S595" i="7"/>
  <c r="S319" i="7"/>
  <c r="S195" i="7"/>
  <c r="S548" i="7"/>
  <c r="S312" i="7"/>
  <c r="S244" i="7"/>
  <c r="S132" i="7"/>
  <c r="M732" i="7"/>
  <c r="M620" i="7"/>
  <c r="N244" i="7"/>
  <c r="N116" i="7"/>
  <c r="N669" i="7"/>
  <c r="N481" i="7"/>
  <c r="N425" i="7"/>
  <c r="N362" i="7"/>
  <c r="N255" i="7"/>
  <c r="N195" i="7"/>
  <c r="R362" i="7"/>
  <c r="R318" i="7"/>
  <c r="R194" i="7"/>
  <c r="R375" i="7"/>
  <c r="R247" i="7"/>
  <c r="R604" i="7"/>
  <c r="R556" i="7"/>
  <c r="R472" i="7"/>
  <c r="R292" i="7"/>
  <c r="R260" i="7"/>
  <c r="R196" i="7"/>
  <c r="R164" i="7"/>
  <c r="R132" i="7"/>
  <c r="S724" i="7"/>
  <c r="S497" i="7"/>
  <c r="S93" i="7"/>
  <c r="S498" i="7"/>
  <c r="S362" i="7"/>
  <c r="S335" i="7"/>
  <c r="S255" i="7"/>
  <c r="S612" i="7"/>
  <c r="S376" i="7"/>
  <c r="M724" i="7"/>
  <c r="M96" i="7"/>
  <c r="N497" i="7"/>
  <c r="N109" i="7"/>
  <c r="M53" i="7"/>
  <c r="N510" i="7"/>
  <c r="N318" i="7"/>
  <c r="M290" i="7"/>
  <c r="N178" i="7"/>
  <c r="N146" i="7"/>
  <c r="M523" i="7"/>
  <c r="M407" i="7"/>
  <c r="M295" i="7"/>
  <c r="M147" i="7"/>
  <c r="M716" i="7"/>
  <c r="N716" i="7"/>
  <c r="N708" i="7"/>
  <c r="R708" i="7"/>
  <c r="N700" i="7"/>
  <c r="M700" i="7"/>
  <c r="S700" i="7"/>
  <c r="S684" i="7"/>
  <c r="M684" i="7"/>
  <c r="N676" i="7"/>
  <c r="S676" i="7"/>
  <c r="S668" i="7"/>
  <c r="M668" i="7"/>
  <c r="N660" i="7"/>
  <c r="R660" i="7"/>
  <c r="M660" i="7"/>
  <c r="N644" i="7"/>
  <c r="M644" i="7"/>
  <c r="N636" i="7"/>
  <c r="R636" i="7"/>
  <c r="N628" i="7"/>
  <c r="M628" i="7"/>
  <c r="S620" i="7"/>
  <c r="N620" i="7"/>
  <c r="N604" i="7"/>
  <c r="S604" i="7"/>
  <c r="M588" i="7"/>
  <c r="N588" i="7"/>
  <c r="N580" i="7"/>
  <c r="S580" i="7"/>
  <c r="N572" i="7"/>
  <c r="M572" i="7"/>
  <c r="N564" i="7"/>
  <c r="S564" i="7"/>
  <c r="S556" i="7"/>
  <c r="M556" i="7"/>
  <c r="S540" i="7"/>
  <c r="M540" i="7"/>
  <c r="N532" i="7"/>
  <c r="M532" i="7"/>
  <c r="N516" i="7"/>
  <c r="M516" i="7"/>
  <c r="S516" i="7"/>
  <c r="M506" i="7"/>
  <c r="N506" i="7"/>
  <c r="S506" i="7"/>
  <c r="M488" i="7"/>
  <c r="S488" i="7"/>
  <c r="N488" i="7"/>
  <c r="R454" i="7"/>
  <c r="N454" i="7"/>
  <c r="S454" i="7"/>
  <c r="R418" i="7"/>
  <c r="N418" i="7"/>
  <c r="N400" i="7"/>
  <c r="S400" i="7"/>
  <c r="S382" i="7"/>
  <c r="N382" i="7"/>
  <c r="S364" i="7"/>
  <c r="N364" i="7"/>
  <c r="M346" i="7"/>
  <c r="S346" i="7"/>
  <c r="N330" i="7"/>
  <c r="S330" i="7"/>
  <c r="R312" i="7"/>
  <c r="M312" i="7"/>
  <c r="M274" i="7"/>
  <c r="S274" i="7"/>
  <c r="R740" i="7"/>
  <c r="N740" i="7"/>
  <c r="S740" i="7"/>
  <c r="M731" i="7"/>
  <c r="N731" i="7"/>
  <c r="N633" i="7"/>
  <c r="M633" i="7"/>
  <c r="R633" i="7"/>
  <c r="S478" i="7"/>
  <c r="N478" i="7"/>
  <c r="M462" i="7"/>
  <c r="N462" i="7"/>
  <c r="N448" i="7"/>
  <c r="S448" i="7"/>
  <c r="N406" i="7"/>
  <c r="S406" i="7"/>
  <c r="S392" i="7"/>
  <c r="N392" i="7"/>
  <c r="N348" i="7"/>
  <c r="S348" i="7"/>
  <c r="S332" i="7"/>
  <c r="N332" i="7"/>
  <c r="M304" i="7"/>
  <c r="S304" i="7"/>
  <c r="M276" i="7"/>
  <c r="S276" i="7"/>
  <c r="N228" i="7"/>
  <c r="S228" i="7"/>
  <c r="S212" i="7"/>
  <c r="M212" i="7"/>
  <c r="N112" i="7"/>
  <c r="S112" i="7"/>
  <c r="M112" i="7"/>
  <c r="N80" i="7"/>
  <c r="M80" i="7"/>
  <c r="S62" i="7"/>
  <c r="M62" i="7"/>
  <c r="N46" i="7"/>
  <c r="M46" i="7"/>
  <c r="S46" i="7"/>
  <c r="S30" i="7"/>
  <c r="N30" i="7"/>
  <c r="M433" i="7"/>
  <c r="N433" i="7"/>
  <c r="R242" i="7"/>
  <c r="M242" i="7"/>
  <c r="N196" i="7"/>
  <c r="S196" i="7"/>
  <c r="M180" i="7"/>
  <c r="S180" i="7"/>
  <c r="M148" i="7"/>
  <c r="S148" i="7"/>
  <c r="M102" i="7"/>
  <c r="S102" i="7"/>
  <c r="M86" i="7"/>
  <c r="N86" i="7"/>
  <c r="M70" i="7"/>
  <c r="N70" i="7"/>
  <c r="N40" i="7"/>
  <c r="S40" i="7"/>
  <c r="S653" i="7"/>
  <c r="M653" i="7"/>
  <c r="R653" i="7"/>
  <c r="N213" i="7"/>
  <c r="M213" i="7"/>
  <c r="M605" i="7"/>
  <c r="R605" i="7"/>
  <c r="R669" i="7"/>
  <c r="M669" i="7"/>
  <c r="N649" i="7"/>
  <c r="M649" i="7"/>
  <c r="M711" i="7"/>
  <c r="N711" i="7"/>
  <c r="N555" i="7"/>
  <c r="S555" i="7"/>
  <c r="S549" i="7"/>
  <c r="N549" i="7"/>
  <c r="N545" i="7"/>
  <c r="S545" i="7"/>
  <c r="M519" i="7"/>
  <c r="S519" i="7"/>
  <c r="R115" i="7"/>
  <c r="N115" i="7"/>
  <c r="S115" i="7"/>
  <c r="M589" i="7"/>
  <c r="N589" i="7"/>
  <c r="M701" i="7"/>
  <c r="N701" i="7"/>
  <c r="N693" i="7"/>
  <c r="R693" i="7"/>
  <c r="N685" i="7"/>
  <c r="M685" i="7"/>
  <c r="N661" i="7"/>
  <c r="S661" i="7"/>
  <c r="N623" i="7"/>
  <c r="M623" i="7"/>
  <c r="S561" i="7"/>
  <c r="M561" i="7"/>
  <c r="N539" i="7"/>
  <c r="S539" i="7"/>
  <c r="M531" i="7"/>
  <c r="N531" i="7"/>
  <c r="R505" i="7"/>
  <c r="N505" i="7"/>
  <c r="S505" i="7"/>
  <c r="M489" i="7"/>
  <c r="N489" i="7"/>
  <c r="S489" i="7"/>
  <c r="N473" i="7"/>
  <c r="M473" i="7"/>
  <c r="M465" i="7"/>
  <c r="S465" i="7"/>
  <c r="R441" i="7"/>
  <c r="S441" i="7"/>
  <c r="M441" i="7"/>
  <c r="M415" i="7"/>
  <c r="N415" i="7"/>
  <c r="S415" i="7"/>
  <c r="N399" i="7"/>
  <c r="M399" i="7"/>
  <c r="N391" i="7"/>
  <c r="S391" i="7"/>
  <c r="R367" i="7"/>
  <c r="M367" i="7"/>
  <c r="S367" i="7"/>
  <c r="N359" i="7"/>
  <c r="M359" i="7"/>
  <c r="M351" i="7"/>
  <c r="S351" i="7"/>
  <c r="N343" i="7"/>
  <c r="M343" i="7"/>
  <c r="N327" i="7"/>
  <c r="M327" i="7"/>
  <c r="S327" i="7"/>
  <c r="R303" i="7"/>
  <c r="S303" i="7"/>
  <c r="N303" i="7"/>
  <c r="M287" i="7"/>
  <c r="N287" i="7"/>
  <c r="S287" i="7"/>
  <c r="N271" i="7"/>
  <c r="M271" i="7"/>
  <c r="N263" i="7"/>
  <c r="S263" i="7"/>
  <c r="R239" i="7"/>
  <c r="M239" i="7"/>
  <c r="S239" i="7"/>
  <c r="N231" i="7"/>
  <c r="M231" i="7"/>
  <c r="M223" i="7"/>
  <c r="S223" i="7"/>
  <c r="N215" i="7"/>
  <c r="M215" i="7"/>
  <c r="N203" i="7"/>
  <c r="S203" i="7"/>
  <c r="R179" i="7"/>
  <c r="M179" i="7"/>
  <c r="S179" i="7"/>
  <c r="N171" i="7"/>
  <c r="M171" i="7"/>
  <c r="M163" i="7"/>
  <c r="S163" i="7"/>
  <c r="N155" i="7"/>
  <c r="M155" i="7"/>
  <c r="N139" i="7"/>
  <c r="S139" i="7"/>
  <c r="M139" i="7"/>
  <c r="M101" i="7"/>
  <c r="S101" i="7"/>
  <c r="S85" i="7"/>
  <c r="M85" i="7"/>
  <c r="M77" i="7"/>
  <c r="S77" i="7"/>
  <c r="N77" i="7"/>
  <c r="M61" i="7"/>
  <c r="N61" i="7"/>
  <c r="S61" i="7"/>
  <c r="M45" i="7"/>
  <c r="N45" i="7"/>
  <c r="R37" i="7"/>
  <c r="N37" i="7"/>
  <c r="S37" i="7"/>
  <c r="M751" i="7"/>
  <c r="N751" i="7"/>
  <c r="S743" i="7"/>
  <c r="N743" i="7"/>
  <c r="N735" i="7"/>
  <c r="S735" i="7"/>
  <c r="R735" i="7"/>
  <c r="R732" i="7"/>
  <c r="R506" i="7"/>
  <c r="R478" i="7"/>
  <c r="R434" i="7"/>
  <c r="R258" i="7"/>
  <c r="R130" i="7"/>
  <c r="R619" i="7"/>
  <c r="R539" i="7"/>
  <c r="R391" i="7"/>
  <c r="R351" i="7"/>
  <c r="R311" i="7"/>
  <c r="R263" i="7"/>
  <c r="R223" i="7"/>
  <c r="R195" i="7"/>
  <c r="R155" i="7"/>
  <c r="R580" i="7"/>
  <c r="R540" i="7"/>
  <c r="R304" i="7"/>
  <c r="R276" i="7"/>
  <c r="R244" i="7"/>
  <c r="R212" i="7"/>
  <c r="R180" i="7"/>
  <c r="R148" i="7"/>
  <c r="R116" i="7"/>
  <c r="R80" i="7"/>
  <c r="R489" i="7"/>
  <c r="R449" i="7"/>
  <c r="R101" i="7"/>
  <c r="R53" i="7"/>
  <c r="S633" i="7"/>
  <c r="R692" i="7"/>
  <c r="S660" i="7"/>
  <c r="S628" i="7"/>
  <c r="S605" i="7"/>
  <c r="R701" i="7"/>
  <c r="R625" i="7"/>
  <c r="S457" i="7"/>
  <c r="S45" i="7"/>
  <c r="S462" i="7"/>
  <c r="S318" i="7"/>
  <c r="S70" i="7"/>
  <c r="S383" i="7"/>
  <c r="S295" i="7"/>
  <c r="S131" i="7"/>
  <c r="S572" i="7"/>
  <c r="S80" i="7"/>
  <c r="M743" i="7"/>
  <c r="M692" i="7"/>
  <c r="M636" i="7"/>
  <c r="M580" i="7"/>
  <c r="N524" i="7"/>
  <c r="M472" i="7"/>
  <c r="M376" i="7"/>
  <c r="N212" i="7"/>
  <c r="M677" i="7"/>
  <c r="M625" i="7"/>
  <c r="N605" i="7"/>
  <c r="N561" i="7"/>
  <c r="N465" i="7"/>
  <c r="N85" i="7"/>
  <c r="M434" i="7"/>
  <c r="N274" i="7"/>
  <c r="M194" i="7"/>
  <c r="M162" i="7"/>
  <c r="N383" i="7"/>
  <c r="M319" i="7"/>
  <c r="M263" i="7"/>
  <c r="N179" i="7"/>
  <c r="M115" i="7"/>
  <c r="N62" i="7"/>
  <c r="S563" i="7"/>
  <c r="S451" i="7"/>
  <c r="R719" i="7"/>
  <c r="R751" i="7"/>
  <c r="R510" i="7"/>
  <c r="R382" i="7"/>
  <c r="R346" i="7"/>
  <c r="R274" i="7"/>
  <c r="R210" i="7"/>
  <c r="R178" i="7"/>
  <c r="R146" i="7"/>
  <c r="R595" i="7"/>
  <c r="R531" i="7"/>
  <c r="R399" i="7"/>
  <c r="R335" i="7"/>
  <c r="R271" i="7"/>
  <c r="R147" i="7"/>
  <c r="R596" i="7"/>
  <c r="R564" i="7"/>
  <c r="R532" i="7"/>
  <c r="R96" i="7"/>
  <c r="R56" i="7"/>
  <c r="R569" i="7"/>
  <c r="R545" i="7"/>
  <c r="R473" i="7"/>
  <c r="R273" i="7"/>
  <c r="R213" i="7"/>
  <c r="R189" i="7"/>
  <c r="R93" i="7"/>
  <c r="R61" i="7"/>
  <c r="S649" i="7"/>
  <c r="S652" i="7"/>
  <c r="S636" i="7"/>
  <c r="S711" i="7"/>
  <c r="S685" i="7"/>
  <c r="S716" i="7"/>
  <c r="S752" i="7"/>
  <c r="R677" i="7"/>
  <c r="R649" i="7"/>
  <c r="S481" i="7"/>
  <c r="S449" i="7"/>
  <c r="S425" i="7"/>
  <c r="S241" i="7"/>
  <c r="S213" i="7"/>
  <c r="S53" i="7"/>
  <c r="S510" i="7"/>
  <c r="S290" i="7"/>
  <c r="S86" i="7"/>
  <c r="S623" i="7"/>
  <c r="S531" i="7"/>
  <c r="S407" i="7"/>
  <c r="S375" i="7"/>
  <c r="S343" i="7"/>
  <c r="S311" i="7"/>
  <c r="S279" i="7"/>
  <c r="S247" i="7"/>
  <c r="S215" i="7"/>
  <c r="S187" i="7"/>
  <c r="S155" i="7"/>
  <c r="S123" i="7"/>
  <c r="R700" i="7"/>
  <c r="S588" i="7"/>
  <c r="S524" i="7"/>
  <c r="S472" i="7"/>
  <c r="S292" i="7"/>
  <c r="S164" i="7"/>
  <c r="S96" i="7"/>
  <c r="S56" i="7"/>
  <c r="M735" i="7"/>
  <c r="M676" i="7"/>
  <c r="M612" i="7"/>
  <c r="M548" i="7"/>
  <c r="M448" i="7"/>
  <c r="N304" i="7"/>
  <c r="M228" i="7"/>
  <c r="N180" i="7"/>
  <c r="N752" i="7"/>
  <c r="M661" i="7"/>
  <c r="N449" i="7"/>
  <c r="N93" i="7"/>
  <c r="N29" i="7"/>
  <c r="N346" i="7"/>
  <c r="M258" i="7"/>
  <c r="N210" i="7"/>
  <c r="M130" i="7"/>
  <c r="N102" i="7"/>
  <c r="N519" i="7"/>
  <c r="M375" i="7"/>
  <c r="M311" i="7"/>
  <c r="M247" i="7"/>
  <c r="M187" i="7"/>
  <c r="M123" i="7"/>
  <c r="R243" i="7"/>
  <c r="S289" i="7"/>
  <c r="M265" i="7"/>
  <c r="R408" i="7"/>
  <c r="N525" i="7"/>
  <c r="M305" i="7"/>
  <c r="N703" i="7"/>
  <c r="M571" i="7"/>
  <c r="N714" i="7"/>
  <c r="N658" i="7"/>
  <c r="N602" i="7"/>
  <c r="M570" i="7"/>
  <c r="M514" i="7"/>
  <c r="M342" i="7"/>
  <c r="N730" i="7"/>
  <c r="M690" i="7"/>
  <c r="N626" i="7"/>
  <c r="N562" i="7"/>
  <c r="M538" i="7"/>
  <c r="M662" i="7"/>
  <c r="S369" i="7"/>
  <c r="M393" i="7"/>
  <c r="N125" i="7"/>
  <c r="N467" i="7"/>
  <c r="R401" i="7"/>
  <c r="R745" i="7"/>
  <c r="R443" i="7"/>
  <c r="N149" i="7"/>
  <c r="M483" i="7"/>
  <c r="R459" i="7"/>
  <c r="R371" i="7"/>
  <c r="R525" i="7"/>
  <c r="R337" i="7"/>
  <c r="S622" i="7"/>
  <c r="S305" i="7"/>
  <c r="M329" i="7"/>
  <c r="N499" i="7"/>
  <c r="N427" i="7"/>
  <c r="R527" i="7"/>
  <c r="R507" i="7"/>
  <c r="R307" i="7"/>
  <c r="R385" i="7"/>
  <c r="R257" i="7"/>
  <c r="S725" i="7"/>
  <c r="S745" i="7"/>
  <c r="S353" i="7"/>
  <c r="S225" i="7"/>
  <c r="S427" i="7"/>
  <c r="S352" i="7"/>
  <c r="M369" i="7"/>
  <c r="M241" i="7"/>
  <c r="N81" i="7"/>
  <c r="N563" i="7"/>
  <c r="M451" i="7"/>
  <c r="R747" i="7"/>
  <c r="R543" i="7"/>
  <c r="R387" i="7"/>
  <c r="R323" i="7"/>
  <c r="R259" i="7"/>
  <c r="S705" i="7"/>
  <c r="S747" i="7"/>
  <c r="M755" i="7"/>
  <c r="N705" i="7"/>
  <c r="N49" i="7"/>
  <c r="R737" i="7"/>
  <c r="R753" i="7"/>
  <c r="R106" i="7"/>
  <c r="R475" i="7"/>
  <c r="R403" i="7"/>
  <c r="R339" i="7"/>
  <c r="R275" i="7"/>
  <c r="R541" i="7"/>
  <c r="R521" i="7"/>
  <c r="R353" i="7"/>
  <c r="R289" i="7"/>
  <c r="R225" i="7"/>
  <c r="S686" i="7"/>
  <c r="R689" i="7"/>
  <c r="S525" i="7"/>
  <c r="S385" i="7"/>
  <c r="S321" i="7"/>
  <c r="S257" i="7"/>
  <c r="S499" i="7"/>
  <c r="S299" i="7"/>
  <c r="S480" i="7"/>
  <c r="N755" i="7"/>
  <c r="N747" i="7"/>
  <c r="N739" i="7"/>
  <c r="N673" i="7"/>
  <c r="N597" i="7"/>
  <c r="M401" i="7"/>
  <c r="M337" i="7"/>
  <c r="M273" i="7"/>
  <c r="M753" i="7"/>
  <c r="M745" i="7"/>
  <c r="M737" i="7"/>
  <c r="M679" i="7"/>
  <c r="M611" i="7"/>
  <c r="N571" i="7"/>
  <c r="M507" i="7"/>
  <c r="M475" i="7"/>
  <c r="M443" i="7"/>
  <c r="M50" i="7"/>
  <c r="S363" i="7"/>
  <c r="M739" i="7"/>
  <c r="R739" i="7"/>
  <c r="R755" i="7"/>
  <c r="R491" i="7"/>
  <c r="R419" i="7"/>
  <c r="R355" i="7"/>
  <c r="R291" i="7"/>
  <c r="R227" i="7"/>
  <c r="R369" i="7"/>
  <c r="R305" i="7"/>
  <c r="R241" i="7"/>
  <c r="S737" i="7"/>
  <c r="S753" i="7"/>
  <c r="S541" i="7"/>
  <c r="S521" i="7"/>
  <c r="S437" i="7"/>
  <c r="S401" i="7"/>
  <c r="S337" i="7"/>
  <c r="S273" i="7"/>
  <c r="S386" i="7"/>
  <c r="S235" i="7"/>
  <c r="M361" i="7"/>
  <c r="M297" i="7"/>
  <c r="M233" i="7"/>
  <c r="N679" i="7"/>
  <c r="N507" i="7"/>
  <c r="N475" i="7"/>
  <c r="N443" i="7"/>
  <c r="R456" i="7"/>
  <c r="M456" i="7"/>
  <c r="M697" i="7"/>
  <c r="R697" i="7"/>
  <c r="N575" i="7"/>
  <c r="M575" i="7"/>
  <c r="M501" i="7"/>
  <c r="R501" i="7"/>
  <c r="M485" i="7"/>
  <c r="R485" i="7"/>
  <c r="M461" i="7"/>
  <c r="S461" i="7"/>
  <c r="M445" i="7"/>
  <c r="S445" i="7"/>
  <c r="M421" i="7"/>
  <c r="R421" i="7"/>
  <c r="N207" i="7"/>
  <c r="S207" i="7"/>
  <c r="M207" i="7"/>
  <c r="N191" i="7"/>
  <c r="S191" i="7"/>
  <c r="M191" i="7"/>
  <c r="N167" i="7"/>
  <c r="M167" i="7"/>
  <c r="R167" i="7"/>
  <c r="N151" i="7"/>
  <c r="M151" i="7"/>
  <c r="R151" i="7"/>
  <c r="N135" i="7"/>
  <c r="M135" i="7"/>
  <c r="R135" i="7"/>
  <c r="N119" i="7"/>
  <c r="M119" i="7"/>
  <c r="R119" i="7"/>
  <c r="M105" i="7"/>
  <c r="S105" i="7"/>
  <c r="M89" i="7"/>
  <c r="S89" i="7"/>
  <c r="M73" i="7"/>
  <c r="S73" i="7"/>
  <c r="M57" i="7"/>
  <c r="S57" i="7"/>
  <c r="M41" i="7"/>
  <c r="S41" i="7"/>
  <c r="R575" i="7"/>
  <c r="R207" i="7"/>
  <c r="R57" i="7"/>
  <c r="S673" i="7"/>
  <c r="R33" i="7"/>
  <c r="S97" i="7"/>
  <c r="S379" i="7"/>
  <c r="S315" i="7"/>
  <c r="S251" i="7"/>
  <c r="S167" i="7"/>
  <c r="N681" i="7"/>
  <c r="N611" i="7"/>
  <c r="M543" i="7"/>
  <c r="M527" i="7"/>
  <c r="S710" i="7"/>
  <c r="R710" i="7"/>
  <c r="M598" i="7"/>
  <c r="R598" i="7"/>
  <c r="N368" i="7"/>
  <c r="S368" i="7"/>
  <c r="N84" i="7"/>
  <c r="S84" i="7"/>
  <c r="R84" i="7"/>
  <c r="M74" i="7"/>
  <c r="R74" i="7"/>
  <c r="N721" i="7"/>
  <c r="M721" i="7"/>
  <c r="R687" i="7"/>
  <c r="S687" i="7"/>
  <c r="N663" i="7"/>
  <c r="M663" i="7"/>
  <c r="S663" i="7"/>
  <c r="M197" i="7"/>
  <c r="R197" i="7"/>
  <c r="M181" i="7"/>
  <c r="R181" i="7"/>
  <c r="M165" i="7"/>
  <c r="R165" i="7"/>
  <c r="M149" i="7"/>
  <c r="R149" i="7"/>
  <c r="M133" i="7"/>
  <c r="R133" i="7"/>
  <c r="M125" i="7"/>
  <c r="S125" i="7"/>
  <c r="M117" i="7"/>
  <c r="R117" i="7"/>
  <c r="N103" i="7"/>
  <c r="M103" i="7"/>
  <c r="R103" i="7"/>
  <c r="N95" i="7"/>
  <c r="S95" i="7"/>
  <c r="M95" i="7"/>
  <c r="N87" i="7"/>
  <c r="M87" i="7"/>
  <c r="R87" i="7"/>
  <c r="N79" i="7"/>
  <c r="S79" i="7"/>
  <c r="M79" i="7"/>
  <c r="N71" i="7"/>
  <c r="M71" i="7"/>
  <c r="R71" i="7"/>
  <c r="N63" i="7"/>
  <c r="S63" i="7"/>
  <c r="M63" i="7"/>
  <c r="N55" i="7"/>
  <c r="M55" i="7"/>
  <c r="R55" i="7"/>
  <c r="N47" i="7"/>
  <c r="S47" i="7"/>
  <c r="M47" i="7"/>
  <c r="N31" i="7"/>
  <c r="M31" i="7"/>
  <c r="R726" i="7"/>
  <c r="R458" i="7"/>
  <c r="R635" i="7"/>
  <c r="R611" i="7"/>
  <c r="R571" i="7"/>
  <c r="R551" i="7"/>
  <c r="R535" i="7"/>
  <c r="R499" i="7"/>
  <c r="R483" i="7"/>
  <c r="R467" i="7"/>
  <c r="R451" i="7"/>
  <c r="R427" i="7"/>
  <c r="R411" i="7"/>
  <c r="R395" i="7"/>
  <c r="R379" i="7"/>
  <c r="R363" i="7"/>
  <c r="R347" i="7"/>
  <c r="R331" i="7"/>
  <c r="R315" i="7"/>
  <c r="R299" i="7"/>
  <c r="R283" i="7"/>
  <c r="R267" i="7"/>
  <c r="R251" i="7"/>
  <c r="R235" i="7"/>
  <c r="R219" i="7"/>
  <c r="R95" i="7"/>
  <c r="R424" i="7"/>
  <c r="R404" i="7"/>
  <c r="R73" i="7"/>
  <c r="S697" i="7"/>
  <c r="S679" i="7"/>
  <c r="S597" i="7"/>
  <c r="R597" i="7"/>
  <c r="S533" i="7"/>
  <c r="S469" i="7"/>
  <c r="S181" i="7"/>
  <c r="S117" i="7"/>
  <c r="R695" i="7"/>
  <c r="S575" i="7"/>
  <c r="S535" i="7"/>
  <c r="S467" i="7"/>
  <c r="S395" i="7"/>
  <c r="S331" i="7"/>
  <c r="S267" i="7"/>
  <c r="S119" i="7"/>
  <c r="S103" i="7"/>
  <c r="S500" i="7"/>
  <c r="M424" i="7"/>
  <c r="N689" i="7"/>
  <c r="N501" i="7"/>
  <c r="M409" i="7"/>
  <c r="M377" i="7"/>
  <c r="M345" i="7"/>
  <c r="M313" i="7"/>
  <c r="M281" i="7"/>
  <c r="M249" i="7"/>
  <c r="M217" i="7"/>
  <c r="N197" i="7"/>
  <c r="N165" i="7"/>
  <c r="N133" i="7"/>
  <c r="N33" i="7"/>
  <c r="M574" i="7"/>
  <c r="M695" i="7"/>
  <c r="N687" i="7"/>
  <c r="N543" i="7"/>
  <c r="N535" i="7"/>
  <c r="N527" i="7"/>
  <c r="M491" i="7"/>
  <c r="N483" i="7"/>
  <c r="M459" i="7"/>
  <c r="M419" i="7"/>
  <c r="M411" i="7"/>
  <c r="M403" i="7"/>
  <c r="M395" i="7"/>
  <c r="M387" i="7"/>
  <c r="M379" i="7"/>
  <c r="M371" i="7"/>
  <c r="M363" i="7"/>
  <c r="M355" i="7"/>
  <c r="M347" i="7"/>
  <c r="M339" i="7"/>
  <c r="M331" i="7"/>
  <c r="M323" i="7"/>
  <c r="M315" i="7"/>
  <c r="M307" i="7"/>
  <c r="M299" i="7"/>
  <c r="M291" i="7"/>
  <c r="M283" i="7"/>
  <c r="M275" i="7"/>
  <c r="M267" i="7"/>
  <c r="M259" i="7"/>
  <c r="M251" i="7"/>
  <c r="M243" i="7"/>
  <c r="M235" i="7"/>
  <c r="M227" i="7"/>
  <c r="M219" i="7"/>
  <c r="N50" i="7"/>
  <c r="M681" i="7"/>
  <c r="R681" i="7"/>
  <c r="N645" i="7"/>
  <c r="R645" i="7"/>
  <c r="M509" i="7"/>
  <c r="S509" i="7"/>
  <c r="M493" i="7"/>
  <c r="S493" i="7"/>
  <c r="M477" i="7"/>
  <c r="S477" i="7"/>
  <c r="M469" i="7"/>
  <c r="R469" i="7"/>
  <c r="M453" i="7"/>
  <c r="R453" i="7"/>
  <c r="M437" i="7"/>
  <c r="R437" i="7"/>
  <c r="N199" i="7"/>
  <c r="M199" i="7"/>
  <c r="R199" i="7"/>
  <c r="N183" i="7"/>
  <c r="M183" i="7"/>
  <c r="R183" i="7"/>
  <c r="N175" i="7"/>
  <c r="S175" i="7"/>
  <c r="M175" i="7"/>
  <c r="N159" i="7"/>
  <c r="S159" i="7"/>
  <c r="M159" i="7"/>
  <c r="N143" i="7"/>
  <c r="S143" i="7"/>
  <c r="M143" i="7"/>
  <c r="N127" i="7"/>
  <c r="S127" i="7"/>
  <c r="M127" i="7"/>
  <c r="M97" i="7"/>
  <c r="R97" i="7"/>
  <c r="M81" i="7"/>
  <c r="R81" i="7"/>
  <c r="M65" i="7"/>
  <c r="R65" i="7"/>
  <c r="M49" i="7"/>
  <c r="R49" i="7"/>
  <c r="R461" i="7"/>
  <c r="S689" i="7"/>
  <c r="R705" i="7"/>
  <c r="S553" i="7"/>
  <c r="S453" i="7"/>
  <c r="S33" i="7"/>
  <c r="M645" i="7"/>
  <c r="N461" i="7"/>
  <c r="N421" i="7"/>
  <c r="N89" i="7"/>
  <c r="N57" i="7"/>
  <c r="N702" i="7"/>
  <c r="M702" i="7"/>
  <c r="R386" i="7"/>
  <c r="N386" i="7"/>
  <c r="R627" i="7"/>
  <c r="N627" i="7"/>
  <c r="M627" i="7"/>
  <c r="M100" i="7"/>
  <c r="R100" i="7"/>
  <c r="M68" i="7"/>
  <c r="N68" i="7"/>
  <c r="R68" i="7"/>
  <c r="N754" i="7"/>
  <c r="M754" i="7"/>
  <c r="N635" i="7"/>
  <c r="M635" i="7"/>
  <c r="M533" i="7"/>
  <c r="R533" i="7"/>
  <c r="M205" i="7"/>
  <c r="S205" i="7"/>
  <c r="M189" i="7"/>
  <c r="S189" i="7"/>
  <c r="M173" i="7"/>
  <c r="S173" i="7"/>
  <c r="M157" i="7"/>
  <c r="S157" i="7"/>
  <c r="M141" i="7"/>
  <c r="S141" i="7"/>
  <c r="N39" i="7"/>
  <c r="M39" i="7"/>
  <c r="S39" i="7"/>
  <c r="R175" i="7"/>
  <c r="R47" i="7"/>
  <c r="R440" i="7"/>
  <c r="R513" i="7"/>
  <c r="R493" i="7"/>
  <c r="R409" i="7"/>
  <c r="R393" i="7"/>
  <c r="R377" i="7"/>
  <c r="R361" i="7"/>
  <c r="R345" i="7"/>
  <c r="R329" i="7"/>
  <c r="R313" i="7"/>
  <c r="R297" i="7"/>
  <c r="R281" i="7"/>
  <c r="R265" i="7"/>
  <c r="R249" i="7"/>
  <c r="R233" i="7"/>
  <c r="R217" i="7"/>
  <c r="R157" i="7"/>
  <c r="R89" i="7"/>
  <c r="R31" i="7"/>
  <c r="S721" i="7"/>
  <c r="S754" i="7"/>
  <c r="S703" i="7"/>
  <c r="R673" i="7"/>
  <c r="S485" i="7"/>
  <c r="S409" i="7"/>
  <c r="S393" i="7"/>
  <c r="S377" i="7"/>
  <c r="S361" i="7"/>
  <c r="S345" i="7"/>
  <c r="S329" i="7"/>
  <c r="S313" i="7"/>
  <c r="S297" i="7"/>
  <c r="S281" i="7"/>
  <c r="S265" i="7"/>
  <c r="S249" i="7"/>
  <c r="S233" i="7"/>
  <c r="S217" i="7"/>
  <c r="S197" i="7"/>
  <c r="S133" i="7"/>
  <c r="S65" i="7"/>
  <c r="S266" i="7"/>
  <c r="S627" i="7"/>
  <c r="S411" i="7"/>
  <c r="S347" i="7"/>
  <c r="S283" i="7"/>
  <c r="S219" i="7"/>
  <c r="S199" i="7"/>
  <c r="S135" i="7"/>
  <c r="S55" i="7"/>
  <c r="S452" i="7"/>
  <c r="N424" i="7"/>
  <c r="N697" i="7"/>
  <c r="N541" i="7"/>
  <c r="N509" i="7"/>
  <c r="N477" i="7"/>
  <c r="N445" i="7"/>
  <c r="M385" i="7"/>
  <c r="M353" i="7"/>
  <c r="M321" i="7"/>
  <c r="M289" i="7"/>
  <c r="M257" i="7"/>
  <c r="M225" i="7"/>
  <c r="N205" i="7"/>
  <c r="N173" i="7"/>
  <c r="N141" i="7"/>
  <c r="N105" i="7"/>
  <c r="N73" i="7"/>
  <c r="N41" i="7"/>
  <c r="M703" i="7"/>
  <c r="N695" i="7"/>
  <c r="M563" i="7"/>
  <c r="N491" i="7"/>
  <c r="N459" i="7"/>
  <c r="N419" i="7"/>
  <c r="N403" i="7"/>
  <c r="N387" i="7"/>
  <c r="N371" i="7"/>
  <c r="N355" i="7"/>
  <c r="N339" i="7"/>
  <c r="N323" i="7"/>
  <c r="N307" i="7"/>
  <c r="N291" i="7"/>
  <c r="N275" i="7"/>
  <c r="N259" i="7"/>
  <c r="N243" i="7"/>
  <c r="N227" i="7"/>
  <c r="R690" i="7"/>
  <c r="R642" i="7"/>
  <c r="S594" i="7"/>
  <c r="S474" i="7"/>
  <c r="S358" i="7"/>
  <c r="S306" i="7"/>
  <c r="S270" i="7"/>
  <c r="S496" i="7"/>
  <c r="S444" i="7"/>
  <c r="S328" i="7"/>
  <c r="S300" i="7"/>
  <c r="S272" i="7"/>
  <c r="S240" i="7"/>
  <c r="S208" i="7"/>
  <c r="S176" i="7"/>
  <c r="S144" i="7"/>
  <c r="N728" i="7"/>
  <c r="M728" i="7"/>
  <c r="S728" i="7"/>
  <c r="N720" i="7"/>
  <c r="S720" i="7"/>
  <c r="R720" i="7"/>
  <c r="M720" i="7"/>
  <c r="N704" i="7"/>
  <c r="S704" i="7"/>
  <c r="R704" i="7"/>
  <c r="M704" i="7"/>
  <c r="N688" i="7"/>
  <c r="R688" i="7"/>
  <c r="M688" i="7"/>
  <c r="S688" i="7"/>
  <c r="N672" i="7"/>
  <c r="R672" i="7"/>
  <c r="M672" i="7"/>
  <c r="S672" i="7"/>
  <c r="N648" i="7"/>
  <c r="R648" i="7"/>
  <c r="M648" i="7"/>
  <c r="S648" i="7"/>
  <c r="N632" i="7"/>
  <c r="R632" i="7"/>
  <c r="M632" i="7"/>
  <c r="S632" i="7"/>
  <c r="S616" i="7"/>
  <c r="N616" i="7"/>
  <c r="M616" i="7"/>
  <c r="N608" i="7"/>
  <c r="M608" i="7"/>
  <c r="R608" i="7"/>
  <c r="N592" i="7"/>
  <c r="S592" i="7"/>
  <c r="M592" i="7"/>
  <c r="R592" i="7"/>
  <c r="N576" i="7"/>
  <c r="M576" i="7"/>
  <c r="S576" i="7"/>
  <c r="R576" i="7"/>
  <c r="N560" i="7"/>
  <c r="M560" i="7"/>
  <c r="R560" i="7"/>
  <c r="S560" i="7"/>
  <c r="N544" i="7"/>
  <c r="M544" i="7"/>
  <c r="R544" i="7"/>
  <c r="S536" i="7"/>
  <c r="N536" i="7"/>
  <c r="M536" i="7"/>
  <c r="S520" i="7"/>
  <c r="N520" i="7"/>
  <c r="M520" i="7"/>
  <c r="N502" i="7"/>
  <c r="M502" i="7"/>
  <c r="S502" i="7"/>
  <c r="N482" i="7"/>
  <c r="R482" i="7"/>
  <c r="N446" i="7"/>
  <c r="M446" i="7"/>
  <c r="R446" i="7"/>
  <c r="N410" i="7"/>
  <c r="S410" i="7"/>
  <c r="M410" i="7"/>
  <c r="N374" i="7"/>
  <c r="M374" i="7"/>
  <c r="S374" i="7"/>
  <c r="N356" i="7"/>
  <c r="M356" i="7"/>
  <c r="S356" i="7"/>
  <c r="R356" i="7"/>
  <c r="N302" i="7"/>
  <c r="M302" i="7"/>
  <c r="R302" i="7"/>
  <c r="S302" i="7"/>
  <c r="N744" i="7"/>
  <c r="M744" i="7"/>
  <c r="S744" i="7"/>
  <c r="N727" i="7"/>
  <c r="M727" i="7"/>
  <c r="N484" i="7"/>
  <c r="M484" i="7"/>
  <c r="S484" i="7"/>
  <c r="R484" i="7"/>
  <c r="N442" i="7"/>
  <c r="S442" i="7"/>
  <c r="N412" i="7"/>
  <c r="M412" i="7"/>
  <c r="S412" i="7"/>
  <c r="R412" i="7"/>
  <c r="N398" i="7"/>
  <c r="M398" i="7"/>
  <c r="R398" i="7"/>
  <c r="S398" i="7"/>
  <c r="N354" i="7"/>
  <c r="S354" i="7"/>
  <c r="M354" i="7"/>
  <c r="R354" i="7"/>
  <c r="S340" i="7"/>
  <c r="N340" i="7"/>
  <c r="R340" i="7"/>
  <c r="N310" i="7"/>
  <c r="M310" i="7"/>
  <c r="S310" i="7"/>
  <c r="N282" i="7"/>
  <c r="S282" i="7"/>
  <c r="M252" i="7"/>
  <c r="S252" i="7"/>
  <c r="N252" i="7"/>
  <c r="R252" i="7"/>
  <c r="M220" i="7"/>
  <c r="S220" i="7"/>
  <c r="R220" i="7"/>
  <c r="N220" i="7"/>
  <c r="N186" i="7"/>
  <c r="M186" i="7"/>
  <c r="N154" i="7"/>
  <c r="S154" i="7"/>
  <c r="N104" i="7"/>
  <c r="M104" i="7"/>
  <c r="S104" i="7"/>
  <c r="N88" i="7"/>
  <c r="M88" i="7"/>
  <c r="S88" i="7"/>
  <c r="S54" i="7"/>
  <c r="N54" i="7"/>
  <c r="M54" i="7"/>
  <c r="R54" i="7"/>
  <c r="N435" i="7"/>
  <c r="M435" i="7"/>
  <c r="S435" i="7"/>
  <c r="R435" i="7"/>
  <c r="N250" i="7"/>
  <c r="M250" i="7"/>
  <c r="N218" i="7"/>
  <c r="S218" i="7"/>
  <c r="M188" i="7"/>
  <c r="S188" i="7"/>
  <c r="N188" i="7"/>
  <c r="R188" i="7"/>
  <c r="M156" i="7"/>
  <c r="S156" i="7"/>
  <c r="R156" i="7"/>
  <c r="N156" i="7"/>
  <c r="M124" i="7"/>
  <c r="S124" i="7"/>
  <c r="N124" i="7"/>
  <c r="R124" i="7"/>
  <c r="N94" i="7"/>
  <c r="M94" i="7"/>
  <c r="S94" i="7"/>
  <c r="R94" i="7"/>
  <c r="N64" i="7"/>
  <c r="M64" i="7"/>
  <c r="R64" i="7"/>
  <c r="S64" i="7"/>
  <c r="N32" i="7"/>
  <c r="M32" i="7"/>
  <c r="S32" i="7"/>
  <c r="N639" i="7"/>
  <c r="M639" i="7"/>
  <c r="S639" i="7"/>
  <c r="R639" i="7"/>
  <c r="M601" i="7"/>
  <c r="N601" i="7"/>
  <c r="S601" i="7"/>
  <c r="N665" i="7"/>
  <c r="M665" i="7"/>
  <c r="S665" i="7"/>
  <c r="N707" i="7"/>
  <c r="M707" i="7"/>
  <c r="R707" i="7"/>
  <c r="S707" i="7"/>
  <c r="N615" i="7"/>
  <c r="M615" i="7"/>
  <c r="R615" i="7"/>
  <c r="N573" i="7"/>
  <c r="M573" i="7"/>
  <c r="S573" i="7"/>
  <c r="S579" i="7"/>
  <c r="N579" i="7"/>
  <c r="R579" i="7"/>
  <c r="M593" i="7"/>
  <c r="R593" i="7"/>
  <c r="S593" i="7"/>
  <c r="R744" i="7"/>
  <c r="R426" i="7"/>
  <c r="R310" i="7"/>
  <c r="S186" i="7"/>
  <c r="S608" i="7"/>
  <c r="M442" i="7"/>
  <c r="M218" i="7"/>
  <c r="M579" i="7"/>
  <c r="R728" i="7"/>
  <c r="R502" i="7"/>
  <c r="R536" i="7"/>
  <c r="R573" i="7"/>
  <c r="S615" i="7"/>
  <c r="S544" i="7"/>
  <c r="N593" i="7"/>
  <c r="M482" i="7"/>
  <c r="M154" i="7"/>
  <c r="N712" i="7"/>
  <c r="M712" i="7"/>
  <c r="S712" i="7"/>
  <c r="N696" i="7"/>
  <c r="R696" i="7"/>
  <c r="M696" i="7"/>
  <c r="S696" i="7"/>
  <c r="N680" i="7"/>
  <c r="R680" i="7"/>
  <c r="M680" i="7"/>
  <c r="S680" i="7"/>
  <c r="N664" i="7"/>
  <c r="R664" i="7"/>
  <c r="M664" i="7"/>
  <c r="S664" i="7"/>
  <c r="N656" i="7"/>
  <c r="R656" i="7"/>
  <c r="M656" i="7"/>
  <c r="S656" i="7"/>
  <c r="N640" i="7"/>
  <c r="R640" i="7"/>
  <c r="M640" i="7"/>
  <c r="S640" i="7"/>
  <c r="N624" i="7"/>
  <c r="R624" i="7"/>
  <c r="M624" i="7"/>
  <c r="S624" i="7"/>
  <c r="S600" i="7"/>
  <c r="N600" i="7"/>
  <c r="M600" i="7"/>
  <c r="S584" i="7"/>
  <c r="N584" i="7"/>
  <c r="M584" i="7"/>
  <c r="S568" i="7"/>
  <c r="N568" i="7"/>
  <c r="M568" i="7"/>
  <c r="S552" i="7"/>
  <c r="N552" i="7"/>
  <c r="M552" i="7"/>
  <c r="N528" i="7"/>
  <c r="S528" i="7"/>
  <c r="M528" i="7"/>
  <c r="R528" i="7"/>
  <c r="N512" i="7"/>
  <c r="M512" i="7"/>
  <c r="S512" i="7"/>
  <c r="R512" i="7"/>
  <c r="N494" i="7"/>
  <c r="M494" i="7"/>
  <c r="R494" i="7"/>
  <c r="S494" i="7"/>
  <c r="S464" i="7"/>
  <c r="N464" i="7"/>
  <c r="R464" i="7"/>
  <c r="N426" i="7"/>
  <c r="M426" i="7"/>
  <c r="N390" i="7"/>
  <c r="M390" i="7"/>
  <c r="S390" i="7"/>
  <c r="N338" i="7"/>
  <c r="M338" i="7"/>
  <c r="S338" i="7"/>
  <c r="R338" i="7"/>
  <c r="N320" i="7"/>
  <c r="R320" i="7"/>
  <c r="N284" i="7"/>
  <c r="S284" i="7"/>
  <c r="R284" i="7"/>
  <c r="N736" i="7"/>
  <c r="M736" i="7"/>
  <c r="S736" i="7"/>
  <c r="R736" i="7"/>
  <c r="N629" i="7"/>
  <c r="M629" i="7"/>
  <c r="R629" i="7"/>
  <c r="N470" i="7"/>
  <c r="M470" i="7"/>
  <c r="S470" i="7"/>
  <c r="S456" i="7"/>
  <c r="N456" i="7"/>
  <c r="N428" i="7"/>
  <c r="M428" i="7"/>
  <c r="S428" i="7"/>
  <c r="R428" i="7"/>
  <c r="R384" i="7"/>
  <c r="N384" i="7"/>
  <c r="S384" i="7"/>
  <c r="N370" i="7"/>
  <c r="M370" i="7"/>
  <c r="S370" i="7"/>
  <c r="R370" i="7"/>
  <c r="N326" i="7"/>
  <c r="M326" i="7"/>
  <c r="S326" i="7"/>
  <c r="N296" i="7"/>
  <c r="S296" i="7"/>
  <c r="M296" i="7"/>
  <c r="S268" i="7"/>
  <c r="R268" i="7"/>
  <c r="M268" i="7"/>
  <c r="N268" i="7"/>
  <c r="N236" i="7"/>
  <c r="S236" i="7"/>
  <c r="R236" i="7"/>
  <c r="N202" i="7"/>
  <c r="M202" i="7"/>
  <c r="S202" i="7"/>
  <c r="N170" i="7"/>
  <c r="M170" i="7"/>
  <c r="S170" i="7"/>
  <c r="N138" i="7"/>
  <c r="M138" i="7"/>
  <c r="S138" i="7"/>
  <c r="S122" i="7"/>
  <c r="N122" i="7"/>
  <c r="M122" i="7"/>
  <c r="N72" i="7"/>
  <c r="M72" i="7"/>
  <c r="S72" i="7"/>
  <c r="S38" i="7"/>
  <c r="N38" i="7"/>
  <c r="M38" i="7"/>
  <c r="R38" i="7"/>
  <c r="N264" i="7"/>
  <c r="S264" i="7"/>
  <c r="M264" i="7"/>
  <c r="N234" i="7"/>
  <c r="M234" i="7"/>
  <c r="S234" i="7"/>
  <c r="N204" i="7"/>
  <c r="S204" i="7"/>
  <c r="R204" i="7"/>
  <c r="M204" i="7"/>
  <c r="N172" i="7"/>
  <c r="S172" i="7"/>
  <c r="R172" i="7"/>
  <c r="N140" i="7"/>
  <c r="S140" i="7"/>
  <c r="R140" i="7"/>
  <c r="M140" i="7"/>
  <c r="N110" i="7"/>
  <c r="M110" i="7"/>
  <c r="R110" i="7"/>
  <c r="N78" i="7"/>
  <c r="M78" i="7"/>
  <c r="R78" i="7"/>
  <c r="S78" i="7"/>
  <c r="N48" i="7"/>
  <c r="M48" i="7"/>
  <c r="R48" i="7"/>
  <c r="N657" i="7"/>
  <c r="R657" i="7"/>
  <c r="M657" i="7"/>
  <c r="S657" i="7"/>
  <c r="M609" i="7"/>
  <c r="S609" i="7"/>
  <c r="N609" i="7"/>
  <c r="R609" i="7"/>
  <c r="N723" i="7"/>
  <c r="M723" i="7"/>
  <c r="S723" i="7"/>
  <c r="N715" i="7"/>
  <c r="M715" i="7"/>
  <c r="R715" i="7"/>
  <c r="S715" i="7"/>
  <c r="N565" i="7"/>
  <c r="M565" i="7"/>
  <c r="S565" i="7"/>
  <c r="R565" i="7"/>
  <c r="N553" i="7"/>
  <c r="R553" i="7"/>
  <c r="M585" i="7"/>
  <c r="N585" i="7"/>
  <c r="R585" i="7"/>
  <c r="N515" i="7"/>
  <c r="M515" i="7"/>
  <c r="S515" i="7"/>
  <c r="R515" i="7"/>
  <c r="S113" i="7"/>
  <c r="N113" i="7"/>
  <c r="R113" i="7"/>
  <c r="M113" i="7"/>
  <c r="R442" i="7"/>
  <c r="R410" i="7"/>
  <c r="R390" i="7"/>
  <c r="R520" i="7"/>
  <c r="R727" i="7"/>
  <c r="R712" i="7"/>
  <c r="R282" i="7"/>
  <c r="R250" i="7"/>
  <c r="R234" i="7"/>
  <c r="R218" i="7"/>
  <c r="R202" i="7"/>
  <c r="R186" i="7"/>
  <c r="R170" i="7"/>
  <c r="R154" i="7"/>
  <c r="R138" i="7"/>
  <c r="R122" i="7"/>
  <c r="R616" i="7"/>
  <c r="R552" i="7"/>
  <c r="R296" i="7"/>
  <c r="R32" i="7"/>
  <c r="S629" i="7"/>
  <c r="R601" i="7"/>
  <c r="S446" i="7"/>
  <c r="S110" i="7"/>
  <c r="S320" i="7"/>
  <c r="M384" i="7"/>
  <c r="M320" i="7"/>
  <c r="M236" i="7"/>
  <c r="N718" i="7"/>
  <c r="M718" i="7"/>
  <c r="N686" i="7"/>
  <c r="M686" i="7"/>
  <c r="N670" i="7"/>
  <c r="M670" i="7"/>
  <c r="N654" i="7"/>
  <c r="M654" i="7"/>
  <c r="N646" i="7"/>
  <c r="M646" i="7"/>
  <c r="R646" i="7"/>
  <c r="N630" i="7"/>
  <c r="M630" i="7"/>
  <c r="R630" i="7"/>
  <c r="N606" i="7"/>
  <c r="M606" i="7"/>
  <c r="N590" i="7"/>
  <c r="M590" i="7"/>
  <c r="N558" i="7"/>
  <c r="M558" i="7"/>
  <c r="N542" i="7"/>
  <c r="M542" i="7"/>
  <c r="N526" i="7"/>
  <c r="M526" i="7"/>
  <c r="N508" i="7"/>
  <c r="M508" i="7"/>
  <c r="S508" i="7"/>
  <c r="N492" i="7"/>
  <c r="M492" i="7"/>
  <c r="S492" i="7"/>
  <c r="N404" i="7"/>
  <c r="M404" i="7"/>
  <c r="N334" i="7"/>
  <c r="M334" i="7"/>
  <c r="N316" i="7"/>
  <c r="M316" i="7"/>
  <c r="S316" i="7"/>
  <c r="N280" i="7"/>
  <c r="M280" i="7"/>
  <c r="S280" i="7"/>
  <c r="N742" i="7"/>
  <c r="M742" i="7"/>
  <c r="N734" i="7"/>
  <c r="M734" i="7"/>
  <c r="N725" i="7"/>
  <c r="M725" i="7"/>
  <c r="N466" i="7"/>
  <c r="M466" i="7"/>
  <c r="N452" i="7"/>
  <c r="M452" i="7"/>
  <c r="N438" i="7"/>
  <c r="M438" i="7"/>
  <c r="S438" i="7"/>
  <c r="N394" i="7"/>
  <c r="M394" i="7"/>
  <c r="N380" i="7"/>
  <c r="M380" i="7"/>
  <c r="S380" i="7"/>
  <c r="N366" i="7"/>
  <c r="M366" i="7"/>
  <c r="N350" i="7"/>
  <c r="M350" i="7"/>
  <c r="N336" i="7"/>
  <c r="M336" i="7"/>
  <c r="N322" i="7"/>
  <c r="M322" i="7"/>
  <c r="N308" i="7"/>
  <c r="M308" i="7"/>
  <c r="N294" i="7"/>
  <c r="M294" i="7"/>
  <c r="S294" i="7"/>
  <c r="N266" i="7"/>
  <c r="M266" i="7"/>
  <c r="N248" i="7"/>
  <c r="M248" i="7"/>
  <c r="S248" i="7"/>
  <c r="N232" i="7"/>
  <c r="M232" i="7"/>
  <c r="S232" i="7"/>
  <c r="N216" i="7"/>
  <c r="M216" i="7"/>
  <c r="S216" i="7"/>
  <c r="N198" i="7"/>
  <c r="M198" i="7"/>
  <c r="S198" i="7"/>
  <c r="N182" i="7"/>
  <c r="M182" i="7"/>
  <c r="S182" i="7"/>
  <c r="N166" i="7"/>
  <c r="M166" i="7"/>
  <c r="S166" i="7"/>
  <c r="N150" i="7"/>
  <c r="M150" i="7"/>
  <c r="S150" i="7"/>
  <c r="N134" i="7"/>
  <c r="M134" i="7"/>
  <c r="S134" i="7"/>
  <c r="N118" i="7"/>
  <c r="M118" i="7"/>
  <c r="S118" i="7"/>
  <c r="N34" i="7"/>
  <c r="M34" i="7"/>
  <c r="N431" i="7"/>
  <c r="M431" i="7"/>
  <c r="S431" i="7"/>
  <c r="N262" i="7"/>
  <c r="M262" i="7"/>
  <c r="S262" i="7"/>
  <c r="N246" i="7"/>
  <c r="M246" i="7"/>
  <c r="S246" i="7"/>
  <c r="N230" i="7"/>
  <c r="M230" i="7"/>
  <c r="S230" i="7"/>
  <c r="N214" i="7"/>
  <c r="M214" i="7"/>
  <c r="S214" i="7"/>
  <c r="N200" i="7"/>
  <c r="M200" i="7"/>
  <c r="S200" i="7"/>
  <c r="N184" i="7"/>
  <c r="M184" i="7"/>
  <c r="S184" i="7"/>
  <c r="N168" i="7"/>
  <c r="M168" i="7"/>
  <c r="S168" i="7"/>
  <c r="N152" i="7"/>
  <c r="M152" i="7"/>
  <c r="S152" i="7"/>
  <c r="N136" i="7"/>
  <c r="M136" i="7"/>
  <c r="S136" i="7"/>
  <c r="N120" i="7"/>
  <c r="M120" i="7"/>
  <c r="S120" i="7"/>
  <c r="N90" i="7"/>
  <c r="M90" i="7"/>
  <c r="S90" i="7"/>
  <c r="N74" i="7"/>
  <c r="S74" i="7"/>
  <c r="N60" i="7"/>
  <c r="S60" i="7"/>
  <c r="M44" i="7"/>
  <c r="S44" i="7"/>
  <c r="S28" i="7"/>
  <c r="N28" i="7"/>
  <c r="N655" i="7"/>
  <c r="M655" i="7"/>
  <c r="N637" i="7"/>
  <c r="M637" i="7"/>
  <c r="N607" i="7"/>
  <c r="M607" i="7"/>
  <c r="S607" i="7"/>
  <c r="N671" i="7"/>
  <c r="M671" i="7"/>
  <c r="N651" i="7"/>
  <c r="S651" i="7"/>
  <c r="M651" i="7"/>
  <c r="N621" i="7"/>
  <c r="M621" i="7"/>
  <c r="N599" i="7"/>
  <c r="M599" i="7"/>
  <c r="N551" i="7"/>
  <c r="M551" i="7"/>
  <c r="N581" i="7"/>
  <c r="M581" i="7"/>
  <c r="N591" i="7"/>
  <c r="M591" i="7"/>
  <c r="S591" i="7"/>
  <c r="R713" i="7"/>
  <c r="R748" i="7"/>
  <c r="R466" i="7"/>
  <c r="R322" i="7"/>
  <c r="R50" i="7"/>
  <c r="R480" i="7"/>
  <c r="R368" i="7"/>
  <c r="R336" i="7"/>
  <c r="R581" i="7"/>
  <c r="S638" i="7"/>
  <c r="S670" i="7"/>
  <c r="S713" i="7"/>
  <c r="S726" i="7"/>
  <c r="S742" i="7"/>
  <c r="S748" i="7"/>
  <c r="S513" i="7"/>
  <c r="R702" i="7"/>
  <c r="R638" i="7"/>
  <c r="S574" i="7"/>
  <c r="S322" i="7"/>
  <c r="S34" i="7"/>
  <c r="S308" i="7"/>
  <c r="S100" i="7"/>
  <c r="M480" i="7"/>
  <c r="M440" i="7"/>
  <c r="M408" i="7"/>
  <c r="M368" i="7"/>
  <c r="N100" i="7"/>
  <c r="N44" i="7"/>
  <c r="M513" i="7"/>
  <c r="M726" i="7"/>
  <c r="M106" i="7"/>
  <c r="N710" i="7"/>
  <c r="M710" i="7"/>
  <c r="N694" i="7"/>
  <c r="M694" i="7"/>
  <c r="R694" i="7"/>
  <c r="N678" i="7"/>
  <c r="M678" i="7"/>
  <c r="R678" i="7"/>
  <c r="N662" i="7"/>
  <c r="R662" i="7"/>
  <c r="N622" i="7"/>
  <c r="M622" i="7"/>
  <c r="N614" i="7"/>
  <c r="M614" i="7"/>
  <c r="S614" i="7"/>
  <c r="N598" i="7"/>
  <c r="S598" i="7"/>
  <c r="N582" i="7"/>
  <c r="M582" i="7"/>
  <c r="S582" i="7"/>
  <c r="N566" i="7"/>
  <c r="M566" i="7"/>
  <c r="S566" i="7"/>
  <c r="N550" i="7"/>
  <c r="M550" i="7"/>
  <c r="S550" i="7"/>
  <c r="N534" i="7"/>
  <c r="M534" i="7"/>
  <c r="S534" i="7"/>
  <c r="N518" i="7"/>
  <c r="M518" i="7"/>
  <c r="S518" i="7"/>
  <c r="N500" i="7"/>
  <c r="M500" i="7"/>
  <c r="N476" i="7"/>
  <c r="M476" i="7"/>
  <c r="S476" i="7"/>
  <c r="N458" i="7"/>
  <c r="M458" i="7"/>
  <c r="N422" i="7"/>
  <c r="M422" i="7"/>
  <c r="S422" i="7"/>
  <c r="N352" i="7"/>
  <c r="M352" i="7"/>
  <c r="N298" i="7"/>
  <c r="M298" i="7"/>
  <c r="N278" i="7"/>
  <c r="M278" i="7"/>
  <c r="S278" i="7"/>
  <c r="R718" i="7"/>
  <c r="R734" i="7"/>
  <c r="R606" i="7"/>
  <c r="R590" i="7"/>
  <c r="R574" i="7"/>
  <c r="R558" i="7"/>
  <c r="R542" i="7"/>
  <c r="R526" i="7"/>
  <c r="R366" i="7"/>
  <c r="R350" i="7"/>
  <c r="R334" i="7"/>
  <c r="R431" i="7"/>
  <c r="R508" i="7"/>
  <c r="R492" i="7"/>
  <c r="R476" i="7"/>
  <c r="R380" i="7"/>
  <c r="R316" i="7"/>
  <c r="R60" i="7"/>
  <c r="R44" i="7"/>
  <c r="S646" i="7"/>
  <c r="S678" i="7"/>
  <c r="S671" i="7"/>
  <c r="S655" i="7"/>
  <c r="S621" i="7"/>
  <c r="R637" i="7"/>
  <c r="R621" i="7"/>
  <c r="R654" i="7"/>
  <c r="S590" i="7"/>
  <c r="S526" i="7"/>
  <c r="S466" i="7"/>
  <c r="S394" i="7"/>
  <c r="S298" i="7"/>
  <c r="S599" i="7"/>
  <c r="N440" i="7"/>
  <c r="N408" i="7"/>
  <c r="M84" i="7"/>
  <c r="M28" i="7"/>
  <c r="N748" i="7"/>
  <c r="M713" i="7"/>
  <c r="M521" i="7"/>
  <c r="M638" i="7"/>
  <c r="N106" i="7"/>
  <c r="K2" i="7"/>
  <c r="N26" i="7"/>
  <c r="S26" i="7"/>
  <c r="R26" i="7"/>
  <c r="M25" i="7" l="1"/>
  <c r="N25" i="7"/>
  <c r="Q757" i="7"/>
  <c r="L30" i="7" l="1"/>
  <c r="Q29" i="7" s="1"/>
  <c r="T753" i="7"/>
  <c r="T745" i="7"/>
  <c r="U744" i="7" s="1"/>
  <c r="V744" i="7" s="1"/>
  <c r="T721" i="7"/>
  <c r="T697" i="7"/>
  <c r="T671" i="7"/>
  <c r="T639" i="7"/>
  <c r="X639" i="7" s="1"/>
  <c r="T612" i="7"/>
  <c r="T580" i="7"/>
  <c r="T752" i="7"/>
  <c r="T728" i="7"/>
  <c r="T696" i="7"/>
  <c r="T653" i="7"/>
  <c r="T616" i="7"/>
  <c r="T584" i="7"/>
  <c r="W583" i="7" s="1"/>
  <c r="T755" i="7"/>
  <c r="T727" i="7"/>
  <c r="T695" i="7"/>
  <c r="T652" i="7"/>
  <c r="X652" i="7" s="1"/>
  <c r="T620" i="7"/>
  <c r="T583" i="7"/>
  <c r="T754" i="7"/>
  <c r="T722" i="7"/>
  <c r="T667" i="7"/>
  <c r="T613" i="7"/>
  <c r="T545" i="7"/>
  <c r="T678" i="7"/>
  <c r="U678" i="7" s="1"/>
  <c r="V678" i="7" s="1"/>
  <c r="T638" i="7"/>
  <c r="T594" i="7"/>
  <c r="T550" i="7"/>
  <c r="T510" i="7"/>
  <c r="T430" i="7"/>
  <c r="T299" i="7"/>
  <c r="T713" i="7"/>
  <c r="T655" i="7"/>
  <c r="X654" i="7" s="1"/>
  <c r="T596" i="7"/>
  <c r="T744" i="7"/>
  <c r="T675" i="7"/>
  <c r="T637" i="7"/>
  <c r="T557" i="7"/>
  <c r="T743" i="7"/>
  <c r="T711" i="7"/>
  <c r="T673" i="7"/>
  <c r="T641" i="7"/>
  <c r="T599" i="7"/>
  <c r="T555" i="7"/>
  <c r="T742" i="7"/>
  <c r="T699" i="7"/>
  <c r="T640" i="7"/>
  <c r="T581" i="7"/>
  <c r="T702" i="7"/>
  <c r="T658" i="7"/>
  <c r="T614" i="7"/>
  <c r="T574" i="7"/>
  <c r="T530" i="7"/>
  <c r="T470" i="7"/>
  <c r="T386" i="7"/>
  <c r="T749" i="7"/>
  <c r="T729" i="7"/>
  <c r="X729" i="7" s="1"/>
  <c r="T703" i="7"/>
  <c r="X702" i="7" s="1"/>
  <c r="T676" i="7"/>
  <c r="T649" i="7"/>
  <c r="T617" i="7"/>
  <c r="T591" i="7"/>
  <c r="T543" i="7"/>
  <c r="T732" i="7"/>
  <c r="T701" i="7"/>
  <c r="U701" i="7" s="1"/>
  <c r="V701" i="7" s="1"/>
  <c r="T669" i="7"/>
  <c r="T627" i="7"/>
  <c r="T541" i="7"/>
  <c r="T731" i="7"/>
  <c r="X730" i="7" s="1"/>
  <c r="T705" i="7"/>
  <c r="T668" i="7"/>
  <c r="T625" i="7"/>
  <c r="T588" i="7"/>
  <c r="U588" i="7" s="1"/>
  <c r="V588" i="7" s="1"/>
  <c r="T547" i="7"/>
  <c r="T726" i="7"/>
  <c r="T677" i="7"/>
  <c r="T619" i="7"/>
  <c r="T553" i="7"/>
  <c r="T686" i="7"/>
  <c r="T642" i="7"/>
  <c r="T598" i="7"/>
  <c r="U598" i="7" s="1"/>
  <c r="V598" i="7" s="1"/>
  <c r="T558" i="7"/>
  <c r="W557" i="7" s="1"/>
  <c r="T514" i="7"/>
  <c r="T450" i="7"/>
  <c r="T349" i="7"/>
  <c r="X349" i="7" s="1"/>
  <c r="T26" i="7"/>
  <c r="U26" i="7" s="1"/>
  <c r="V26" i="7" s="1"/>
  <c r="T737" i="7"/>
  <c r="T717" i="7"/>
  <c r="T692" i="7"/>
  <c r="X691" i="7" s="1"/>
  <c r="T660" i="7"/>
  <c r="T633" i="7"/>
  <c r="T607" i="7"/>
  <c r="T567" i="7"/>
  <c r="T748" i="7"/>
  <c r="T720" i="7"/>
  <c r="T680" i="7"/>
  <c r="T648" i="7"/>
  <c r="W647" i="7" s="1"/>
  <c r="T611" i="7"/>
  <c r="W610" i="7" s="1"/>
  <c r="T565" i="7"/>
  <c r="T747" i="7"/>
  <c r="T723" i="7"/>
  <c r="X722" i="7" s="1"/>
  <c r="T684" i="7"/>
  <c r="T647" i="7"/>
  <c r="T609" i="7"/>
  <c r="T563" i="7"/>
  <c r="U562" i="7" s="1"/>
  <c r="V562" i="7" s="1"/>
  <c r="T750" i="7"/>
  <c r="T704" i="7"/>
  <c r="T645" i="7"/>
  <c r="T592" i="7"/>
  <c r="U592" i="7" s="1"/>
  <c r="V592" i="7" s="1"/>
  <c r="T706" i="7"/>
  <c r="X705" i="7" s="1"/>
  <c r="T662" i="7"/>
  <c r="T622" i="7"/>
  <c r="T578" i="7"/>
  <c r="T534" i="7"/>
  <c r="T494" i="7"/>
  <c r="T406" i="7"/>
  <c r="T733" i="7"/>
  <c r="T681" i="7"/>
  <c r="T628" i="7"/>
  <c r="T551" i="7"/>
  <c r="T712" i="7"/>
  <c r="T595" i="7"/>
  <c r="T589" i="7"/>
  <c r="T486" i="7"/>
  <c r="T466" i="7"/>
  <c r="T446" i="7"/>
  <c r="T422" i="7"/>
  <c r="T402" i="7"/>
  <c r="T382" i="7"/>
  <c r="X382" i="7" s="1"/>
  <c r="T344" i="7"/>
  <c r="X343" i="7" s="1"/>
  <c r="T291" i="7"/>
  <c r="T219" i="7"/>
  <c r="T139" i="7"/>
  <c r="T481" i="7"/>
  <c r="T417" i="7"/>
  <c r="T348" i="7"/>
  <c r="T233" i="7"/>
  <c r="U232" i="7" s="1"/>
  <c r="V232" i="7" s="1"/>
  <c r="T564" i="7"/>
  <c r="X563" i="7" s="1"/>
  <c r="T468" i="7"/>
  <c r="T287" i="7"/>
  <c r="T361" i="7"/>
  <c r="T194" i="7"/>
  <c r="T240" i="7"/>
  <c r="T757" i="7"/>
  <c r="W757" i="7" s="1"/>
  <c r="T741" i="7"/>
  <c r="U741" i="7" s="1"/>
  <c r="V741" i="7" s="1"/>
  <c r="T725" i="7"/>
  <c r="T708" i="7"/>
  <c r="T687" i="7"/>
  <c r="T665" i="7"/>
  <c r="T644" i="7"/>
  <c r="T623" i="7"/>
  <c r="T601" i="7"/>
  <c r="T575" i="7"/>
  <c r="T535" i="7"/>
  <c r="T736" i="7"/>
  <c r="T716" i="7"/>
  <c r="T691" i="7"/>
  <c r="U691" i="7" s="1"/>
  <c r="V691" i="7" s="1"/>
  <c r="T659" i="7"/>
  <c r="X658" i="7" s="1"/>
  <c r="T632" i="7"/>
  <c r="T605" i="7"/>
  <c r="T573" i="7"/>
  <c r="T533" i="7"/>
  <c r="X532" i="7" s="1"/>
  <c r="T739" i="7"/>
  <c r="T715" i="7"/>
  <c r="T689" i="7"/>
  <c r="T663" i="7"/>
  <c r="X663" i="7" s="1"/>
  <c r="T631" i="7"/>
  <c r="T604" i="7"/>
  <c r="T577" i="7"/>
  <c r="U577" i="7" s="1"/>
  <c r="V577" i="7" s="1"/>
  <c r="T531" i="7"/>
  <c r="T738" i="7"/>
  <c r="T718" i="7"/>
  <c r="X717" i="7" s="1"/>
  <c r="T688" i="7"/>
  <c r="U688" i="7" s="1"/>
  <c r="V688" i="7" s="1"/>
  <c r="T661" i="7"/>
  <c r="T635" i="7"/>
  <c r="T603" i="7"/>
  <c r="T576" i="7"/>
  <c r="U576" i="7" s="1"/>
  <c r="V576" i="7" s="1"/>
  <c r="T537" i="7"/>
  <c r="U536" i="7" s="1"/>
  <c r="V536" i="7" s="1"/>
  <c r="T694" i="7"/>
  <c r="T674" i="7"/>
  <c r="T654" i="7"/>
  <c r="X653" i="7" s="1"/>
  <c r="T630" i="7"/>
  <c r="X630" i="7" s="1"/>
  <c r="T610" i="7"/>
  <c r="T590" i="7"/>
  <c r="T566" i="7"/>
  <c r="U565" i="7" s="1"/>
  <c r="V565" i="7" s="1"/>
  <c r="T546" i="7"/>
  <c r="T526" i="7"/>
  <c r="T502" i="7"/>
  <c r="T482" i="7"/>
  <c r="T462" i="7"/>
  <c r="W461" i="7" s="1"/>
  <c r="T438" i="7"/>
  <c r="T418" i="7"/>
  <c r="T398" i="7"/>
  <c r="T370" i="7"/>
  <c r="T328" i="7"/>
  <c r="T267" i="7"/>
  <c r="T187" i="7"/>
  <c r="W186" i="7" s="1"/>
  <c r="T521" i="7"/>
  <c r="T461" i="7"/>
  <c r="T397" i="7"/>
  <c r="T321" i="7"/>
  <c r="T193" i="7"/>
  <c r="T544" i="7"/>
  <c r="T416" i="7"/>
  <c r="T511" i="7"/>
  <c r="X510" i="7" s="1"/>
  <c r="T165" i="7"/>
  <c r="T50" i="7"/>
  <c r="T59" i="7"/>
  <c r="T734" i="7"/>
  <c r="X733" i="7" s="1"/>
  <c r="T709" i="7"/>
  <c r="T683" i="7"/>
  <c r="T656" i="7"/>
  <c r="T624" i="7"/>
  <c r="T597" i="7"/>
  <c r="X596" i="7" s="1"/>
  <c r="T569" i="7"/>
  <c r="T710" i="7"/>
  <c r="T690" i="7"/>
  <c r="X689" i="7" s="1"/>
  <c r="T670" i="7"/>
  <c r="T646" i="7"/>
  <c r="T626" i="7"/>
  <c r="T606" i="7"/>
  <c r="T582" i="7"/>
  <c r="T562" i="7"/>
  <c r="T542" i="7"/>
  <c r="T518" i="7"/>
  <c r="T498" i="7"/>
  <c r="T478" i="7"/>
  <c r="T454" i="7"/>
  <c r="T434" i="7"/>
  <c r="T414" i="7"/>
  <c r="T390" i="7"/>
  <c r="T365" i="7"/>
  <c r="T323" i="7"/>
  <c r="T259" i="7"/>
  <c r="T179" i="7"/>
  <c r="T513" i="7"/>
  <c r="T449" i="7"/>
  <c r="T385" i="7"/>
  <c r="T297" i="7"/>
  <c r="T169" i="7"/>
  <c r="T532" i="7"/>
  <c r="T400" i="7"/>
  <c r="W400" i="7" s="1"/>
  <c r="T491" i="7"/>
  <c r="T362" i="7"/>
  <c r="T121" i="7"/>
  <c r="U120" i="7" s="1"/>
  <c r="V120" i="7" s="1"/>
  <c r="T235" i="7"/>
  <c r="W235" i="7" s="1"/>
  <c r="T147" i="7"/>
  <c r="T493" i="7"/>
  <c r="T429" i="7"/>
  <c r="T364" i="7"/>
  <c r="T257" i="7"/>
  <c r="T129" i="7"/>
  <c r="T480" i="7"/>
  <c r="T319" i="7"/>
  <c r="T383" i="7"/>
  <c r="T218" i="7"/>
  <c r="T272" i="7"/>
  <c r="T585" i="7"/>
  <c r="T559" i="7"/>
  <c r="T756" i="7"/>
  <c r="T740" i="7"/>
  <c r="T724" i="7"/>
  <c r="W723" i="7" s="1"/>
  <c r="T707" i="7"/>
  <c r="T685" i="7"/>
  <c r="T664" i="7"/>
  <c r="U664" i="7" s="1"/>
  <c r="V664" i="7" s="1"/>
  <c r="T643" i="7"/>
  <c r="U642" i="7" s="1"/>
  <c r="V642" i="7" s="1"/>
  <c r="T621" i="7"/>
  <c r="T600" i="7"/>
  <c r="T579" i="7"/>
  <c r="X579" i="7" s="1"/>
  <c r="T549" i="7"/>
  <c r="T751" i="7"/>
  <c r="T735" i="7"/>
  <c r="T719" i="7"/>
  <c r="W719" i="7" s="1"/>
  <c r="T700" i="7"/>
  <c r="X700" i="7" s="1"/>
  <c r="T679" i="7"/>
  <c r="T657" i="7"/>
  <c r="T636" i="7"/>
  <c r="W635" i="7" s="1"/>
  <c r="T615" i="7"/>
  <c r="T593" i="7"/>
  <c r="T571" i="7"/>
  <c r="T539" i="7"/>
  <c r="T746" i="7"/>
  <c r="T730" i="7"/>
  <c r="T714" i="7"/>
  <c r="U714" i="7" s="1"/>
  <c r="V714" i="7" s="1"/>
  <c r="T693" i="7"/>
  <c r="T672" i="7"/>
  <c r="X671" i="7" s="1"/>
  <c r="T651" i="7"/>
  <c r="T629" i="7"/>
  <c r="U628" i="7" s="1"/>
  <c r="V628" i="7" s="1"/>
  <c r="T608" i="7"/>
  <c r="T587" i="7"/>
  <c r="X586" i="7" s="1"/>
  <c r="T561" i="7"/>
  <c r="T527" i="7"/>
  <c r="T698" i="7"/>
  <c r="W697" i="7" s="1"/>
  <c r="T682" i="7"/>
  <c r="X682" i="7" s="1"/>
  <c r="T666" i="7"/>
  <c r="T650" i="7"/>
  <c r="X649" i="7" s="1"/>
  <c r="T634" i="7"/>
  <c r="X633" i="7" s="1"/>
  <c r="T618" i="7"/>
  <c r="X617" i="7" s="1"/>
  <c r="T602" i="7"/>
  <c r="T586" i="7"/>
  <c r="T570" i="7"/>
  <c r="W569" i="7" s="1"/>
  <c r="T554" i="7"/>
  <c r="T538" i="7"/>
  <c r="T522" i="7"/>
  <c r="T506" i="7"/>
  <c r="T490" i="7"/>
  <c r="T474" i="7"/>
  <c r="T458" i="7"/>
  <c r="T442" i="7"/>
  <c r="X442" i="7" s="1"/>
  <c r="T426" i="7"/>
  <c r="T410" i="7"/>
  <c r="T394" i="7"/>
  <c r="T378" i="7"/>
  <c r="T360" i="7"/>
  <c r="X359" i="7" s="1"/>
  <c r="T339" i="7"/>
  <c r="T315" i="7"/>
  <c r="T283" i="7"/>
  <c r="U282" i="7" s="1"/>
  <c r="V282" i="7" s="1"/>
  <c r="T251" i="7"/>
  <c r="U251" i="7" s="1"/>
  <c r="V251" i="7" s="1"/>
  <c r="T211" i="7"/>
  <c r="T171" i="7"/>
  <c r="T529" i="7"/>
  <c r="X529" i="7" s="1"/>
  <c r="T509" i="7"/>
  <c r="W509" i="7" s="1"/>
  <c r="T477" i="7"/>
  <c r="T445" i="7"/>
  <c r="T413" i="7"/>
  <c r="T381" i="7"/>
  <c r="T343" i="7"/>
  <c r="T289" i="7"/>
  <c r="T225" i="7"/>
  <c r="X224" i="7" s="1"/>
  <c r="T161" i="7"/>
  <c r="T560" i="7"/>
  <c r="T512" i="7"/>
  <c r="T448" i="7"/>
  <c r="T376" i="7"/>
  <c r="T223" i="7"/>
  <c r="T447" i="7"/>
  <c r="T293" i="7"/>
  <c r="T306" i="7"/>
  <c r="W305" i="7" s="1"/>
  <c r="T134" i="7"/>
  <c r="T61" i="7"/>
  <c r="T132" i="7"/>
  <c r="L576" i="7"/>
  <c r="Q575" i="7" s="1"/>
  <c r="U575" i="7" s="1"/>
  <c r="V575" i="7" s="1"/>
  <c r="T374" i="7"/>
  <c r="T355" i="7"/>
  <c r="T333" i="7"/>
  <c r="T307" i="7"/>
  <c r="T275" i="7"/>
  <c r="T243" i="7"/>
  <c r="T203" i="7"/>
  <c r="T155" i="7"/>
  <c r="T525" i="7"/>
  <c r="T497" i="7"/>
  <c r="T465" i="7"/>
  <c r="U465" i="7" s="1"/>
  <c r="V465" i="7" s="1"/>
  <c r="T433" i="7"/>
  <c r="W432" i="7" s="1"/>
  <c r="T401" i="7"/>
  <c r="T369" i="7"/>
  <c r="T327" i="7"/>
  <c r="U327" i="7" s="1"/>
  <c r="V327" i="7" s="1"/>
  <c r="T265" i="7"/>
  <c r="X264" i="7" s="1"/>
  <c r="T201" i="7"/>
  <c r="T137" i="7"/>
  <c r="T548" i="7"/>
  <c r="T500" i="7"/>
  <c r="T436" i="7"/>
  <c r="T357" i="7"/>
  <c r="T183" i="7"/>
  <c r="X183" i="7" s="1"/>
  <c r="T427" i="7"/>
  <c r="X426" i="7" s="1"/>
  <c r="T253" i="7"/>
  <c r="T278" i="7"/>
  <c r="T106" i="7"/>
  <c r="T37" i="7"/>
  <c r="T76" i="7"/>
  <c r="L297" i="7"/>
  <c r="Q296" i="7" s="1"/>
  <c r="L377" i="7"/>
  <c r="Q376" i="7" s="1"/>
  <c r="T528" i="7"/>
  <c r="X527" i="7" s="1"/>
  <c r="T496" i="7"/>
  <c r="T464" i="7"/>
  <c r="T432" i="7"/>
  <c r="U431" i="7" s="1"/>
  <c r="V431" i="7" s="1"/>
  <c r="T396" i="7"/>
  <c r="X395" i="7" s="1"/>
  <c r="T347" i="7"/>
  <c r="T279" i="7"/>
  <c r="T159" i="7"/>
  <c r="W158" i="7" s="1"/>
  <c r="T479" i="7"/>
  <c r="T415" i="7"/>
  <c r="T345" i="7"/>
  <c r="T229" i="7"/>
  <c r="W228" i="7" s="1"/>
  <c r="T346" i="7"/>
  <c r="T262" i="7"/>
  <c r="T178" i="7"/>
  <c r="T90" i="7"/>
  <c r="T105" i="7"/>
  <c r="W105" i="7" s="1"/>
  <c r="T316" i="7"/>
  <c r="T220" i="7"/>
  <c r="X219" i="7" s="1"/>
  <c r="T48" i="7"/>
  <c r="L741" i="7"/>
  <c r="L511" i="7"/>
  <c r="Q510" i="7" s="1"/>
  <c r="T516" i="7"/>
  <c r="T484" i="7"/>
  <c r="T452" i="7"/>
  <c r="X451" i="7" s="1"/>
  <c r="T420" i="7"/>
  <c r="T380" i="7"/>
  <c r="T325" i="7"/>
  <c r="T247" i="7"/>
  <c r="T523" i="7"/>
  <c r="T459" i="7"/>
  <c r="T395" i="7"/>
  <c r="T317" i="7"/>
  <c r="W316" i="7" s="1"/>
  <c r="T189" i="7"/>
  <c r="T322" i="7"/>
  <c r="T234" i="7"/>
  <c r="T150" i="7"/>
  <c r="X149" i="7" s="1"/>
  <c r="T66" i="7"/>
  <c r="T77" i="7"/>
  <c r="T288" i="7"/>
  <c r="T160" i="7"/>
  <c r="U160" i="7" s="1"/>
  <c r="V160" i="7" s="1"/>
  <c r="T83" i="7"/>
  <c r="L740" i="7"/>
  <c r="Q739" i="7" s="1"/>
  <c r="L690" i="7"/>
  <c r="Q689" i="7" s="1"/>
  <c r="T505" i="7"/>
  <c r="X505" i="7" s="1"/>
  <c r="T489" i="7"/>
  <c r="T473" i="7"/>
  <c r="X473" i="7" s="1"/>
  <c r="T457" i="7"/>
  <c r="T441" i="7"/>
  <c r="X441" i="7" s="1"/>
  <c r="T425" i="7"/>
  <c r="T409" i="7"/>
  <c r="T393" i="7"/>
  <c r="T377" i="7"/>
  <c r="X377" i="7" s="1"/>
  <c r="T359" i="7"/>
  <c r="T337" i="7"/>
  <c r="T313" i="7"/>
  <c r="U313" i="7" s="1"/>
  <c r="V313" i="7" s="1"/>
  <c r="T281" i="7"/>
  <c r="T249" i="7"/>
  <c r="T217" i="7"/>
  <c r="T185" i="7"/>
  <c r="X184" i="7" s="1"/>
  <c r="T153" i="7"/>
  <c r="X152" i="7" s="1"/>
  <c r="T572" i="7"/>
  <c r="T556" i="7"/>
  <c r="T540" i="7"/>
  <c r="W539" i="7" s="1"/>
  <c r="T524" i="7"/>
  <c r="X524" i="7" s="1"/>
  <c r="T508" i="7"/>
  <c r="T492" i="7"/>
  <c r="X491" i="7" s="1"/>
  <c r="T476" i="7"/>
  <c r="T460" i="7"/>
  <c r="T444" i="7"/>
  <c r="T428" i="7"/>
  <c r="T412" i="7"/>
  <c r="T392" i="7"/>
  <c r="T368" i="7"/>
  <c r="T341" i="7"/>
  <c r="T311" i="7"/>
  <c r="T263" i="7"/>
  <c r="T215" i="7"/>
  <c r="T151" i="7"/>
  <c r="T507" i="7"/>
  <c r="X507" i="7" s="1"/>
  <c r="T475" i="7"/>
  <c r="T443" i="7"/>
  <c r="T411" i="7"/>
  <c r="T379" i="7"/>
  <c r="T340" i="7"/>
  <c r="X339" i="7" s="1"/>
  <c r="T285" i="7"/>
  <c r="T221" i="7"/>
  <c r="T157" i="7"/>
  <c r="W157" i="7" s="1"/>
  <c r="T342" i="7"/>
  <c r="T298" i="7"/>
  <c r="T258" i="7"/>
  <c r="T214" i="7"/>
  <c r="T170" i="7"/>
  <c r="T130" i="7"/>
  <c r="T86" i="7"/>
  <c r="T42" i="7"/>
  <c r="U41" i="7" s="1"/>
  <c r="V41" i="7" s="1"/>
  <c r="T101" i="7"/>
  <c r="T57" i="7"/>
  <c r="T308" i="7"/>
  <c r="T268" i="7"/>
  <c r="T204" i="7"/>
  <c r="T116" i="7"/>
  <c r="T32" i="7"/>
  <c r="T43" i="7"/>
  <c r="L679" i="7"/>
  <c r="Q678" i="7" s="1"/>
  <c r="W678" i="7" s="1"/>
  <c r="L733" i="7"/>
  <c r="Q732" i="7" s="1"/>
  <c r="L660" i="7"/>
  <c r="Q659" i="7" s="1"/>
  <c r="L474" i="7"/>
  <c r="Q473" i="7" s="1"/>
  <c r="L635" i="7"/>
  <c r="Q634" i="7" s="1"/>
  <c r="W634" i="7" s="1"/>
  <c r="L303" i="7"/>
  <c r="Q302" i="7" s="1"/>
  <c r="L270" i="7"/>
  <c r="Q269" i="7" s="1"/>
  <c r="T227" i="7"/>
  <c r="T195" i="7"/>
  <c r="T163" i="7"/>
  <c r="T131" i="7"/>
  <c r="T517" i="7"/>
  <c r="T501" i="7"/>
  <c r="T485" i="7"/>
  <c r="T469" i="7"/>
  <c r="T453" i="7"/>
  <c r="T437" i="7"/>
  <c r="W436" i="7" s="1"/>
  <c r="T421" i="7"/>
  <c r="T405" i="7"/>
  <c r="T389" i="7"/>
  <c r="X389" i="7" s="1"/>
  <c r="T373" i="7"/>
  <c r="T353" i="7"/>
  <c r="T332" i="7"/>
  <c r="T305" i="7"/>
  <c r="T273" i="7"/>
  <c r="T241" i="7"/>
  <c r="T209" i="7"/>
  <c r="T177" i="7"/>
  <c r="T145" i="7"/>
  <c r="U145" i="7" s="1"/>
  <c r="V145" i="7" s="1"/>
  <c r="T568" i="7"/>
  <c r="T552" i="7"/>
  <c r="W551" i="7" s="1"/>
  <c r="T536" i="7"/>
  <c r="T520" i="7"/>
  <c r="W519" i="7" s="1"/>
  <c r="T504" i="7"/>
  <c r="T488" i="7"/>
  <c r="T472" i="7"/>
  <c r="T456" i="7"/>
  <c r="W455" i="7" s="1"/>
  <c r="T440" i="7"/>
  <c r="T424" i="7"/>
  <c r="T408" i="7"/>
  <c r="T384" i="7"/>
  <c r="X383" i="7" s="1"/>
  <c r="T363" i="7"/>
  <c r="T336" i="7"/>
  <c r="T295" i="7"/>
  <c r="T255" i="7"/>
  <c r="T191" i="7"/>
  <c r="T127" i="7"/>
  <c r="T495" i="7"/>
  <c r="T463" i="7"/>
  <c r="T431" i="7"/>
  <c r="T399" i="7"/>
  <c r="T367" i="7"/>
  <c r="U367" i="7" s="1"/>
  <c r="V367" i="7" s="1"/>
  <c r="T324" i="7"/>
  <c r="T261" i="7"/>
  <c r="T197" i="7"/>
  <c r="T123" i="7"/>
  <c r="T326" i="7"/>
  <c r="U326" i="7" s="1"/>
  <c r="V326" i="7" s="1"/>
  <c r="T282" i="7"/>
  <c r="T242" i="7"/>
  <c r="T198" i="7"/>
  <c r="T154" i="7"/>
  <c r="T114" i="7"/>
  <c r="T70" i="7"/>
  <c r="T125" i="7"/>
  <c r="T85" i="7"/>
  <c r="T41" i="7"/>
  <c r="T292" i="7"/>
  <c r="T252" i="7"/>
  <c r="T176" i="7"/>
  <c r="T92" i="7"/>
  <c r="T99" i="7"/>
  <c r="L727" i="7"/>
  <c r="Q726" i="7" s="1"/>
  <c r="L746" i="7"/>
  <c r="Q745" i="7" s="1"/>
  <c r="L756" i="7"/>
  <c r="Q755" i="7" s="1"/>
  <c r="L580" i="7"/>
  <c r="L329" i="7"/>
  <c r="Q328" i="7" s="1"/>
  <c r="L535" i="7"/>
  <c r="Q534" i="7" s="1"/>
  <c r="L694" i="7"/>
  <c r="Q693" i="7" s="1"/>
  <c r="L685" i="7"/>
  <c r="Q684" i="7" s="1"/>
  <c r="L749" i="7"/>
  <c r="Q748" i="7" s="1"/>
  <c r="L672" i="7"/>
  <c r="Q671" i="7" s="1"/>
  <c r="L500" i="7"/>
  <c r="Q499" i="7" s="1"/>
  <c r="L639" i="7"/>
  <c r="Q638" i="7" s="1"/>
  <c r="L346" i="7"/>
  <c r="L566" i="7"/>
  <c r="Q565" i="7" s="1"/>
  <c r="W565" i="7" s="1"/>
  <c r="L82" i="7"/>
  <c r="Q81" i="7" s="1"/>
  <c r="T404" i="7"/>
  <c r="U404" i="7" s="1"/>
  <c r="V404" i="7" s="1"/>
  <c r="T388" i="7"/>
  <c r="T372" i="7"/>
  <c r="T352" i="7"/>
  <c r="T331" i="7"/>
  <c r="T303" i="7"/>
  <c r="T271" i="7"/>
  <c r="T239" i="7"/>
  <c r="T207" i="7"/>
  <c r="T175" i="7"/>
  <c r="T143" i="7"/>
  <c r="T519" i="7"/>
  <c r="T503" i="7"/>
  <c r="X502" i="7" s="1"/>
  <c r="T487" i="7"/>
  <c r="T471" i="7"/>
  <c r="W470" i="7" s="1"/>
  <c r="T455" i="7"/>
  <c r="T439" i="7"/>
  <c r="X438" i="7" s="1"/>
  <c r="T423" i="7"/>
  <c r="U422" i="7" s="1"/>
  <c r="V422" i="7" s="1"/>
  <c r="T407" i="7"/>
  <c r="W406" i="7" s="1"/>
  <c r="T391" i="7"/>
  <c r="T375" i="7"/>
  <c r="T356" i="7"/>
  <c r="T335" i="7"/>
  <c r="T309" i="7"/>
  <c r="T277" i="7"/>
  <c r="T245" i="7"/>
  <c r="T213" i="7"/>
  <c r="T181" i="7"/>
  <c r="T141" i="7"/>
  <c r="T358" i="7"/>
  <c r="T338" i="7"/>
  <c r="U338" i="7" s="1"/>
  <c r="V338" i="7" s="1"/>
  <c r="T314" i="7"/>
  <c r="T294" i="7"/>
  <c r="T274" i="7"/>
  <c r="W274" i="7" s="1"/>
  <c r="T250" i="7"/>
  <c r="T230" i="7"/>
  <c r="T210" i="7"/>
  <c r="T186" i="7"/>
  <c r="U186" i="7" s="1"/>
  <c r="V186" i="7" s="1"/>
  <c r="T166" i="7"/>
  <c r="X166" i="7" s="1"/>
  <c r="T146" i="7"/>
  <c r="T122" i="7"/>
  <c r="T102" i="7"/>
  <c r="T82" i="7"/>
  <c r="T58" i="7"/>
  <c r="T38" i="7"/>
  <c r="T117" i="7"/>
  <c r="U116" i="7" s="1"/>
  <c r="V116" i="7" s="1"/>
  <c r="T93" i="7"/>
  <c r="W93" i="7" s="1"/>
  <c r="T73" i="7"/>
  <c r="T53" i="7"/>
  <c r="T29" i="7"/>
  <c r="T304" i="7"/>
  <c r="T284" i="7"/>
  <c r="T260" i="7"/>
  <c r="T236" i="7"/>
  <c r="T196" i="7"/>
  <c r="X195" i="7" s="1"/>
  <c r="T156" i="7"/>
  <c r="T112" i="7"/>
  <c r="T68" i="7"/>
  <c r="X67" i="7" s="1"/>
  <c r="T28" i="7"/>
  <c r="T79" i="7"/>
  <c r="T35" i="7"/>
  <c r="L747" i="7"/>
  <c r="Q746" i="7" s="1"/>
  <c r="L725" i="7"/>
  <c r="Q724" i="7" s="1"/>
  <c r="L715" i="7"/>
  <c r="Q714" i="7" s="1"/>
  <c r="L745" i="7"/>
  <c r="Q744" i="7" s="1"/>
  <c r="L708" i="7"/>
  <c r="Q707" i="7" s="1"/>
  <c r="U707" i="7" s="1"/>
  <c r="V707" i="7" s="1"/>
  <c r="L628" i="7"/>
  <c r="L544" i="7"/>
  <c r="Q543" i="7" s="1"/>
  <c r="L410" i="7"/>
  <c r="L190" i="7"/>
  <c r="Q189" i="7" s="1"/>
  <c r="L591" i="7"/>
  <c r="Q590" i="7" s="1"/>
  <c r="L447" i="7"/>
  <c r="Q446" i="7" s="1"/>
  <c r="L186" i="7"/>
  <c r="Q185" i="7" s="1"/>
  <c r="L646" i="7"/>
  <c r="Q645" i="7" s="1"/>
  <c r="L470" i="7"/>
  <c r="Q469" i="7" s="1"/>
  <c r="L585" i="7"/>
  <c r="Q584" i="7" s="1"/>
  <c r="L162" i="7"/>
  <c r="Q161" i="7" s="1"/>
  <c r="T231" i="7"/>
  <c r="X231" i="7" s="1"/>
  <c r="T199" i="7"/>
  <c r="T167" i="7"/>
  <c r="T135" i="7"/>
  <c r="T515" i="7"/>
  <c r="W514" i="7" s="1"/>
  <c r="T499" i="7"/>
  <c r="T483" i="7"/>
  <c r="T467" i="7"/>
  <c r="T451" i="7"/>
  <c r="T435" i="7"/>
  <c r="T419" i="7"/>
  <c r="T403" i="7"/>
  <c r="T387" i="7"/>
  <c r="T371" i="7"/>
  <c r="T351" i="7"/>
  <c r="T329" i="7"/>
  <c r="T301" i="7"/>
  <c r="T269" i="7"/>
  <c r="U268" i="7" s="1"/>
  <c r="V268" i="7" s="1"/>
  <c r="T237" i="7"/>
  <c r="T205" i="7"/>
  <c r="T173" i="7"/>
  <c r="T133" i="7"/>
  <c r="T354" i="7"/>
  <c r="T330" i="7"/>
  <c r="T310" i="7"/>
  <c r="T290" i="7"/>
  <c r="W289" i="7" s="1"/>
  <c r="T266" i="7"/>
  <c r="T246" i="7"/>
  <c r="T226" i="7"/>
  <c r="T202" i="7"/>
  <c r="T182" i="7"/>
  <c r="T162" i="7"/>
  <c r="T138" i="7"/>
  <c r="T118" i="7"/>
  <c r="T98" i="7"/>
  <c r="T74" i="7"/>
  <c r="T54" i="7"/>
  <c r="T34" i="7"/>
  <c r="T109" i="7"/>
  <c r="T89" i="7"/>
  <c r="T69" i="7"/>
  <c r="X68" i="7" s="1"/>
  <c r="T45" i="7"/>
  <c r="T320" i="7"/>
  <c r="T300" i="7"/>
  <c r="T276" i="7"/>
  <c r="T256" i="7"/>
  <c r="W255" i="7" s="1"/>
  <c r="T224" i="7"/>
  <c r="T180" i="7"/>
  <c r="T140" i="7"/>
  <c r="T96" i="7"/>
  <c r="T52" i="7"/>
  <c r="T107" i="7"/>
  <c r="T63" i="7"/>
  <c r="W63" i="7" s="1"/>
  <c r="L738" i="7"/>
  <c r="Q737" i="7" s="1"/>
  <c r="X737" i="7" s="1"/>
  <c r="L731" i="7"/>
  <c r="Q730" i="7" s="1"/>
  <c r="L709" i="7"/>
  <c r="L699" i="7"/>
  <c r="Q698" i="7" s="1"/>
  <c r="L729" i="7"/>
  <c r="Q728" i="7" s="1"/>
  <c r="W728" i="7" s="1"/>
  <c r="L704" i="7"/>
  <c r="Q703" i="7" s="1"/>
  <c r="L612" i="7"/>
  <c r="Q611" i="7" s="1"/>
  <c r="L532" i="7"/>
  <c r="Q531" i="7" s="1"/>
  <c r="L402" i="7"/>
  <c r="Q401" i="7" s="1"/>
  <c r="L137" i="7"/>
  <c r="Q136" i="7" s="1"/>
  <c r="L575" i="7"/>
  <c r="Q574" i="7" s="1"/>
  <c r="L431" i="7"/>
  <c r="Q430" i="7" s="1"/>
  <c r="L133" i="7"/>
  <c r="L626" i="7"/>
  <c r="Q625" i="7" s="1"/>
  <c r="L454" i="7"/>
  <c r="L491" i="7"/>
  <c r="Q490" i="7" s="1"/>
  <c r="L538" i="7"/>
  <c r="Q537" i="7" s="1"/>
  <c r="L649" i="7"/>
  <c r="Q648" i="7" s="1"/>
  <c r="L27" i="7"/>
  <c r="Q26" i="7" s="1"/>
  <c r="T149" i="7"/>
  <c r="U148" i="7" s="1"/>
  <c r="V148" i="7" s="1"/>
  <c r="T366" i="7"/>
  <c r="X366" i="7" s="1"/>
  <c r="T350" i="7"/>
  <c r="T334" i="7"/>
  <c r="T318" i="7"/>
  <c r="T302" i="7"/>
  <c r="T286" i="7"/>
  <c r="T270" i="7"/>
  <c r="T254" i="7"/>
  <c r="T238" i="7"/>
  <c r="W237" i="7" s="1"/>
  <c r="T222" i="7"/>
  <c r="T206" i="7"/>
  <c r="T190" i="7"/>
  <c r="W189" i="7" s="1"/>
  <c r="T174" i="7"/>
  <c r="W173" i="7" s="1"/>
  <c r="T158" i="7"/>
  <c r="T142" i="7"/>
  <c r="T126" i="7"/>
  <c r="W125" i="7" s="1"/>
  <c r="T110" i="7"/>
  <c r="T94" i="7"/>
  <c r="T78" i="7"/>
  <c r="T62" i="7"/>
  <c r="U62" i="7" s="1"/>
  <c r="V62" i="7" s="1"/>
  <c r="T46" i="7"/>
  <c r="T30" i="7"/>
  <c r="T113" i="7"/>
  <c r="U113" i="7" s="1"/>
  <c r="V113" i="7" s="1"/>
  <c r="T97" i="7"/>
  <c r="U97" i="7" s="1"/>
  <c r="V97" i="7" s="1"/>
  <c r="T81" i="7"/>
  <c r="T65" i="7"/>
  <c r="T49" i="7"/>
  <c r="T33" i="7"/>
  <c r="T312" i="7"/>
  <c r="T296" i="7"/>
  <c r="T280" i="7"/>
  <c r="T264" i="7"/>
  <c r="T248" i="7"/>
  <c r="X248" i="7" s="1"/>
  <c r="T232" i="7"/>
  <c r="T212" i="7"/>
  <c r="T192" i="7"/>
  <c r="T172" i="7"/>
  <c r="T148" i="7"/>
  <c r="T128" i="7"/>
  <c r="T108" i="7"/>
  <c r="U108" i="7" s="1"/>
  <c r="V108" i="7" s="1"/>
  <c r="T84" i="7"/>
  <c r="T64" i="7"/>
  <c r="T44" i="7"/>
  <c r="T115" i="7"/>
  <c r="W114" i="7" s="1"/>
  <c r="T95" i="7"/>
  <c r="X94" i="7" s="1"/>
  <c r="T75" i="7"/>
  <c r="T51" i="7"/>
  <c r="T31" i="7"/>
  <c r="U30" i="7" s="1"/>
  <c r="V30" i="7" s="1"/>
  <c r="L711" i="7"/>
  <c r="Q710" i="7" s="1"/>
  <c r="L701" i="7"/>
  <c r="Q700" i="7" s="1"/>
  <c r="L753" i="7"/>
  <c r="Q752" i="7" s="1"/>
  <c r="L677" i="7"/>
  <c r="Q676" i="7" s="1"/>
  <c r="L730" i="7"/>
  <c r="Q729" i="7" s="1"/>
  <c r="U729" i="7" s="1"/>
  <c r="V729" i="7" s="1"/>
  <c r="L691" i="7"/>
  <c r="Q690" i="7" s="1"/>
  <c r="L719" i="7"/>
  <c r="Q718" i="7" s="1"/>
  <c r="L697" i="7"/>
  <c r="Q696" i="7" s="1"/>
  <c r="L736" i="7"/>
  <c r="Q735" i="7" s="1"/>
  <c r="L692" i="7"/>
  <c r="Q691" i="7" s="1"/>
  <c r="L644" i="7"/>
  <c r="Q643" i="7" s="1"/>
  <c r="L608" i="7"/>
  <c r="Q607" i="7" s="1"/>
  <c r="L564" i="7"/>
  <c r="Q563" i="7" s="1"/>
  <c r="L516" i="7"/>
  <c r="Q515" i="7" s="1"/>
  <c r="L466" i="7"/>
  <c r="L378" i="7"/>
  <c r="Q377" i="7" s="1"/>
  <c r="L254" i="7"/>
  <c r="L126" i="7"/>
  <c r="Q125" i="7" s="1"/>
  <c r="L619" i="7"/>
  <c r="Q618" i="7" s="1"/>
  <c r="L555" i="7"/>
  <c r="Q554" i="7" s="1"/>
  <c r="L507" i="7"/>
  <c r="Q506" i="7" s="1"/>
  <c r="W506" i="7" s="1"/>
  <c r="L399" i="7"/>
  <c r="Q398" i="7" s="1"/>
  <c r="L239" i="7"/>
  <c r="Q238" i="7" s="1"/>
  <c r="L62" i="7"/>
  <c r="Q61" i="7" s="1"/>
  <c r="L674" i="7"/>
  <c r="Q673" i="7" s="1"/>
  <c r="L598" i="7"/>
  <c r="Q597" i="7" s="1"/>
  <c r="L534" i="7"/>
  <c r="L414" i="7"/>
  <c r="L206" i="7"/>
  <c r="L645" i="7"/>
  <c r="Q644" i="7" s="1"/>
  <c r="L565" i="7"/>
  <c r="L395" i="7"/>
  <c r="Q394" i="7" s="1"/>
  <c r="L489" i="7"/>
  <c r="L317" i="7"/>
  <c r="Q316" i="7" s="1"/>
  <c r="L452" i="7"/>
  <c r="Q451" i="7" s="1"/>
  <c r="L356" i="7"/>
  <c r="Q355" i="7" s="1"/>
  <c r="T244" i="7"/>
  <c r="X244" i="7" s="1"/>
  <c r="T228" i="7"/>
  <c r="T208" i="7"/>
  <c r="T188" i="7"/>
  <c r="W187" i="7" s="1"/>
  <c r="T164" i="7"/>
  <c r="T144" i="7"/>
  <c r="T124" i="7"/>
  <c r="T100" i="7"/>
  <c r="T80" i="7"/>
  <c r="T60" i="7"/>
  <c r="T36" i="7"/>
  <c r="T111" i="7"/>
  <c r="T91" i="7"/>
  <c r="T67" i="7"/>
  <c r="T47" i="7"/>
  <c r="T27" i="7"/>
  <c r="L693" i="7"/>
  <c r="Q692" i="7" s="1"/>
  <c r="U692" i="7" s="1"/>
  <c r="V692" i="7" s="1"/>
  <c r="L742" i="7"/>
  <c r="Q741" i="7" s="1"/>
  <c r="L751" i="7"/>
  <c r="Q750" i="7" s="1"/>
  <c r="L723" i="7"/>
  <c r="Q722" i="7" s="1"/>
  <c r="W722" i="7" s="1"/>
  <c r="L683" i="7"/>
  <c r="Q682" i="7" s="1"/>
  <c r="L750" i="7"/>
  <c r="Q749" i="7" s="1"/>
  <c r="L689" i="7"/>
  <c r="Q688" i="7" s="1"/>
  <c r="L724" i="7"/>
  <c r="Q723" i="7" s="1"/>
  <c r="L676" i="7"/>
  <c r="Q675" i="7" s="1"/>
  <c r="L640" i="7"/>
  <c r="Q639" i="7" s="1"/>
  <c r="L596" i="7"/>
  <c r="Q595" i="7" s="1"/>
  <c r="L548" i="7"/>
  <c r="L512" i="7"/>
  <c r="Q511" i="7" s="1"/>
  <c r="L442" i="7"/>
  <c r="Q441" i="7" s="1"/>
  <c r="L339" i="7"/>
  <c r="Q338" i="7" s="1"/>
  <c r="L233" i="7"/>
  <c r="Q232" i="7" s="1"/>
  <c r="L663" i="7"/>
  <c r="Q662" i="7" s="1"/>
  <c r="L599" i="7"/>
  <c r="Q598" i="7" s="1"/>
  <c r="L551" i="7"/>
  <c r="Q550" i="7" s="1"/>
  <c r="L487" i="7"/>
  <c r="Q486" i="7" s="1"/>
  <c r="L357" i="7"/>
  <c r="Q356" i="7" s="1"/>
  <c r="L229" i="7"/>
  <c r="Q228" i="7" s="1"/>
  <c r="L714" i="7"/>
  <c r="Q713" i="7" s="1"/>
  <c r="L650" i="7"/>
  <c r="Q649" i="7" s="1"/>
  <c r="L586" i="7"/>
  <c r="Q585" i="7" s="1"/>
  <c r="L514" i="7"/>
  <c r="Q513" i="7" s="1"/>
  <c r="L355" i="7"/>
  <c r="Q354" i="7" s="1"/>
  <c r="L185" i="7"/>
  <c r="Q184" i="7" s="1"/>
  <c r="L621" i="7"/>
  <c r="Q620" i="7" s="1"/>
  <c r="L529" i="7"/>
  <c r="Q528" i="7" s="1"/>
  <c r="L379" i="7"/>
  <c r="Q378" i="7" s="1"/>
  <c r="L441" i="7"/>
  <c r="Q440" i="7" s="1"/>
  <c r="L237" i="7"/>
  <c r="Q236" i="7" s="1"/>
  <c r="U236" i="7" s="1"/>
  <c r="V236" i="7" s="1"/>
  <c r="L372" i="7"/>
  <c r="Q371" i="7" s="1"/>
  <c r="L184" i="7"/>
  <c r="Q183" i="7" s="1"/>
  <c r="L334" i="7"/>
  <c r="Q333" i="7" s="1"/>
  <c r="L131" i="7"/>
  <c r="Q130" i="7" s="1"/>
  <c r="L597" i="7"/>
  <c r="Q596" i="7" s="1"/>
  <c r="L525" i="7"/>
  <c r="Q524" i="7" s="1"/>
  <c r="L245" i="7"/>
  <c r="Q244" i="7" s="1"/>
  <c r="L381" i="7"/>
  <c r="Q380" i="7" s="1"/>
  <c r="L231" i="7"/>
  <c r="Q230" i="7" s="1"/>
  <c r="L214" i="7"/>
  <c r="Q213" i="7" s="1"/>
  <c r="T216" i="7"/>
  <c r="T200" i="7"/>
  <c r="T184" i="7"/>
  <c r="T168" i="7"/>
  <c r="T152" i="7"/>
  <c r="T136" i="7"/>
  <c r="U136" i="7" s="1"/>
  <c r="V136" i="7" s="1"/>
  <c r="T120" i="7"/>
  <c r="T104" i="7"/>
  <c r="T88" i="7"/>
  <c r="T72" i="7"/>
  <c r="X72" i="7" s="1"/>
  <c r="T56" i="7"/>
  <c r="T40" i="7"/>
  <c r="W40" i="7" s="1"/>
  <c r="T119" i="7"/>
  <c r="T103" i="7"/>
  <c r="T87" i="7"/>
  <c r="T71" i="7"/>
  <c r="T55" i="7"/>
  <c r="W54" i="7" s="1"/>
  <c r="T39" i="7"/>
  <c r="L754" i="7"/>
  <c r="Q753" i="7" s="1"/>
  <c r="L687" i="7"/>
  <c r="Q686" i="7" s="1"/>
  <c r="L717" i="7"/>
  <c r="Q716" i="7" s="1"/>
  <c r="L743" i="7"/>
  <c r="Q742" i="7" s="1"/>
  <c r="L737" i="7"/>
  <c r="Q736" i="7" s="1"/>
  <c r="L757" i="7"/>
  <c r="Q756" i="7" s="1"/>
  <c r="L735" i="7"/>
  <c r="Q734" i="7" s="1"/>
  <c r="L707" i="7"/>
  <c r="L675" i="7"/>
  <c r="Q674" i="7" s="1"/>
  <c r="L703" i="7"/>
  <c r="Q702" i="7" s="1"/>
  <c r="L721" i="7"/>
  <c r="Q720" i="7" s="1"/>
  <c r="L752" i="7"/>
  <c r="Q751" i="7" s="1"/>
  <c r="X751" i="7" s="1"/>
  <c r="L720" i="7"/>
  <c r="Q719" i="7" s="1"/>
  <c r="L688" i="7"/>
  <c r="Q687" i="7" s="1"/>
  <c r="L656" i="7"/>
  <c r="Q655" i="7" s="1"/>
  <c r="L624" i="7"/>
  <c r="Q623" i="7" s="1"/>
  <c r="W623" i="7" s="1"/>
  <c r="L592" i="7"/>
  <c r="Q591" i="7" s="1"/>
  <c r="L560" i="7"/>
  <c r="Q559" i="7" s="1"/>
  <c r="L528" i="7"/>
  <c r="Q527" i="7" s="1"/>
  <c r="L495" i="7"/>
  <c r="Q494" i="7" s="1"/>
  <c r="X494" i="7" s="1"/>
  <c r="L434" i="7"/>
  <c r="Q433" i="7" s="1"/>
  <c r="L370" i="7"/>
  <c r="L286" i="7"/>
  <c r="Q285" i="7" s="1"/>
  <c r="U285" i="7" s="1"/>
  <c r="V285" i="7" s="1"/>
  <c r="L179" i="7"/>
  <c r="Q178" i="7" s="1"/>
  <c r="L655" i="7"/>
  <c r="Q654" i="7" s="1"/>
  <c r="L615" i="7"/>
  <c r="Q614" i="7" s="1"/>
  <c r="L571" i="7"/>
  <c r="Q570" i="7" s="1"/>
  <c r="L527" i="7"/>
  <c r="Q526" i="7" s="1"/>
  <c r="L479" i="7"/>
  <c r="Q478" i="7" s="1"/>
  <c r="L391" i="7"/>
  <c r="Q390" i="7" s="1"/>
  <c r="U390" i="7" s="1"/>
  <c r="V390" i="7" s="1"/>
  <c r="L282" i="7"/>
  <c r="L175" i="7"/>
  <c r="Q174" i="7" s="1"/>
  <c r="L710" i="7"/>
  <c r="Q709" i="7" s="1"/>
  <c r="L666" i="7"/>
  <c r="Q665" i="7" s="1"/>
  <c r="L618" i="7"/>
  <c r="Q617" i="7" s="1"/>
  <c r="L562" i="7"/>
  <c r="Q561" i="7" s="1"/>
  <c r="U561" i="7" s="1"/>
  <c r="V561" i="7" s="1"/>
  <c r="L502" i="7"/>
  <c r="Q501" i="7" s="1"/>
  <c r="L406" i="7"/>
  <c r="Q405" i="7" s="1"/>
  <c r="L259" i="7"/>
  <c r="Q258" i="7" s="1"/>
  <c r="L669" i="7"/>
  <c r="Q668" i="7" s="1"/>
  <c r="L617" i="7"/>
  <c r="Q616" i="7" s="1"/>
  <c r="L557" i="7"/>
  <c r="Q556" i="7" s="1"/>
  <c r="L467" i="7"/>
  <c r="Q466" i="7" s="1"/>
  <c r="L234" i="7"/>
  <c r="Q233" i="7" s="1"/>
  <c r="W233" i="7" s="1"/>
  <c r="L437" i="7"/>
  <c r="Q436" i="7" s="1"/>
  <c r="L301" i="7"/>
  <c r="L151" i="7"/>
  <c r="Q150" i="7" s="1"/>
  <c r="L368" i="7"/>
  <c r="Q367" i="7" s="1"/>
  <c r="W367" i="7" s="1"/>
  <c r="L66" i="7"/>
  <c r="Q65" i="7" s="1"/>
  <c r="L128" i="7"/>
  <c r="Q127" i="7" s="1"/>
  <c r="L456" i="7"/>
  <c r="Q455" i="7" s="1"/>
  <c r="L230" i="7"/>
  <c r="Q229" i="7" s="1"/>
  <c r="X229" i="7" s="1"/>
  <c r="L360" i="7"/>
  <c r="Q359" i="7" s="1"/>
  <c r="L695" i="7"/>
  <c r="Q694" i="7" s="1"/>
  <c r="L739" i="7"/>
  <c r="Q738" i="7" s="1"/>
  <c r="U738" i="7" s="1"/>
  <c r="V738" i="7" s="1"/>
  <c r="L713" i="7"/>
  <c r="Q712" i="7" s="1"/>
  <c r="L681" i="7"/>
  <c r="Q680" i="7" s="1"/>
  <c r="L748" i="7"/>
  <c r="Q747" i="7" s="1"/>
  <c r="L732" i="7"/>
  <c r="Q731" i="7" s="1"/>
  <c r="L716" i="7"/>
  <c r="Q715" i="7" s="1"/>
  <c r="W715" i="7" s="1"/>
  <c r="L700" i="7"/>
  <c r="Q699" i="7" s="1"/>
  <c r="L684" i="7"/>
  <c r="Q683" i="7" s="1"/>
  <c r="L668" i="7"/>
  <c r="Q667" i="7" s="1"/>
  <c r="L652" i="7"/>
  <c r="Q651" i="7" s="1"/>
  <c r="W651" i="7" s="1"/>
  <c r="L636" i="7"/>
  <c r="Q635" i="7" s="1"/>
  <c r="L620" i="7"/>
  <c r="Q619" i="7" s="1"/>
  <c r="L604" i="7"/>
  <c r="Q603" i="7" s="1"/>
  <c r="L588" i="7"/>
  <c r="L572" i="7"/>
  <c r="Q571" i="7" s="1"/>
  <c r="L556" i="7"/>
  <c r="L540" i="7"/>
  <c r="Q539" i="7" s="1"/>
  <c r="X539" i="7" s="1"/>
  <c r="L524" i="7"/>
  <c r="Q523" i="7" s="1"/>
  <c r="L508" i="7"/>
  <c r="Q507" i="7" s="1"/>
  <c r="L490" i="7"/>
  <c r="Q489" i="7" s="1"/>
  <c r="L458" i="7"/>
  <c r="Q457" i="7" s="1"/>
  <c r="L426" i="7"/>
  <c r="Q425" i="7" s="1"/>
  <c r="L394" i="7"/>
  <c r="Q393" i="7" s="1"/>
  <c r="L361" i="7"/>
  <c r="Q360" i="7" s="1"/>
  <c r="L318" i="7"/>
  <c r="Q317" i="7" s="1"/>
  <c r="L275" i="7"/>
  <c r="Q274" i="7" s="1"/>
  <c r="L222" i="7"/>
  <c r="Q221" i="7" s="1"/>
  <c r="L169" i="7"/>
  <c r="Q168" i="7" s="1"/>
  <c r="L671" i="7"/>
  <c r="L651" i="7"/>
  <c r="Q650" i="7" s="1"/>
  <c r="L631" i="7"/>
  <c r="Q630" i="7" s="1"/>
  <c r="L607" i="7"/>
  <c r="Q606" i="7" s="1"/>
  <c r="L587" i="7"/>
  <c r="Q586" i="7" s="1"/>
  <c r="L567" i="7"/>
  <c r="Q566" i="7" s="1"/>
  <c r="W566" i="7" s="1"/>
  <c r="L543" i="7"/>
  <c r="Q542" i="7" s="1"/>
  <c r="L523" i="7"/>
  <c r="Q522" i="7" s="1"/>
  <c r="L503" i="7"/>
  <c r="Q502" i="7" s="1"/>
  <c r="W502" i="7" s="1"/>
  <c r="L463" i="7"/>
  <c r="L423" i="7"/>
  <c r="Q422" i="7" s="1"/>
  <c r="L383" i="7"/>
  <c r="Q382" i="7" s="1"/>
  <c r="L325" i="7"/>
  <c r="Q324" i="7" s="1"/>
  <c r="L271" i="7"/>
  <c r="L218" i="7"/>
  <c r="Q217" i="7" s="1"/>
  <c r="L154" i="7"/>
  <c r="Q153" i="7" s="1"/>
  <c r="L726" i="7"/>
  <c r="Q725" i="7" s="1"/>
  <c r="L706" i="7"/>
  <c r="L682" i="7"/>
  <c r="Q681" i="7" s="1"/>
  <c r="L662" i="7"/>
  <c r="Q661" i="7" s="1"/>
  <c r="L642" i="7"/>
  <c r="Q641" i="7" s="1"/>
  <c r="L610" i="7"/>
  <c r="Q609" i="7" s="1"/>
  <c r="L582" i="7"/>
  <c r="Q581" i="7" s="1"/>
  <c r="L554" i="7"/>
  <c r="Q553" i="7" s="1"/>
  <c r="L522" i="7"/>
  <c r="Q521" i="7" s="1"/>
  <c r="L498" i="7"/>
  <c r="Q497" i="7" s="1"/>
  <c r="L446" i="7"/>
  <c r="Q445" i="7" s="1"/>
  <c r="L382" i="7"/>
  <c r="Q381" i="7" s="1"/>
  <c r="L313" i="7"/>
  <c r="L249" i="7"/>
  <c r="Q248" i="7" s="1"/>
  <c r="L163" i="7"/>
  <c r="Q162" i="7" s="1"/>
  <c r="L665" i="7"/>
  <c r="Q664" i="7" s="1"/>
  <c r="L637" i="7"/>
  <c r="Q636" i="7" s="1"/>
  <c r="U636" i="7" s="1"/>
  <c r="V636" i="7" s="1"/>
  <c r="L605" i="7"/>
  <c r="Q604" i="7" s="1"/>
  <c r="L581" i="7"/>
  <c r="Q580" i="7" s="1"/>
  <c r="L549" i="7"/>
  <c r="Q548" i="7" s="1"/>
  <c r="L509" i="7"/>
  <c r="Q508" i="7" s="1"/>
  <c r="L443" i="7"/>
  <c r="Q442" i="7" s="1"/>
  <c r="U442" i="7" s="1"/>
  <c r="V442" i="7" s="1"/>
  <c r="L330" i="7"/>
  <c r="Q329" i="7" s="1"/>
  <c r="L170" i="7"/>
  <c r="L469" i="7"/>
  <c r="Q468" i="7" s="1"/>
  <c r="L413" i="7"/>
  <c r="Q412" i="7" s="1"/>
  <c r="X412" i="7" s="1"/>
  <c r="L354" i="7"/>
  <c r="Q353" i="7" s="1"/>
  <c r="L274" i="7"/>
  <c r="Q273" i="7" s="1"/>
  <c r="L205" i="7"/>
  <c r="Q204" i="7" s="1"/>
  <c r="L74" i="7"/>
  <c r="Q73" i="7" s="1"/>
  <c r="L416" i="7"/>
  <c r="Q415" i="7" s="1"/>
  <c r="L299" i="7"/>
  <c r="Q298" i="7" s="1"/>
  <c r="W298" i="7" s="1"/>
  <c r="L150" i="7"/>
  <c r="Q149" i="7" s="1"/>
  <c r="L81" i="7"/>
  <c r="Q80" i="7" s="1"/>
  <c r="L296" i="7"/>
  <c r="Q295" i="7" s="1"/>
  <c r="L68" i="7"/>
  <c r="Q67" i="7" s="1"/>
  <c r="L755" i="7"/>
  <c r="Q754" i="7" s="1"/>
  <c r="L734" i="7"/>
  <c r="Q733" i="7" s="1"/>
  <c r="L705" i="7"/>
  <c r="Q704" i="7" s="1"/>
  <c r="L673" i="7"/>
  <c r="Q672" i="7" s="1"/>
  <c r="L744" i="7"/>
  <c r="Q743" i="7" s="1"/>
  <c r="U743" i="7" s="1"/>
  <c r="V743" i="7" s="1"/>
  <c r="L728" i="7"/>
  <c r="Q727" i="7" s="1"/>
  <c r="W727" i="7" s="1"/>
  <c r="L712" i="7"/>
  <c r="Q711" i="7" s="1"/>
  <c r="L696" i="7"/>
  <c r="Q695" i="7" s="1"/>
  <c r="L680" i="7"/>
  <c r="Q679" i="7" s="1"/>
  <c r="L664" i="7"/>
  <c r="Q663" i="7" s="1"/>
  <c r="L648" i="7"/>
  <c r="Q647" i="7" s="1"/>
  <c r="L632" i="7"/>
  <c r="Q631" i="7" s="1"/>
  <c r="U631" i="7" s="1"/>
  <c r="V631" i="7" s="1"/>
  <c r="L616" i="7"/>
  <c r="Q615" i="7" s="1"/>
  <c r="L600" i="7"/>
  <c r="Q599" i="7" s="1"/>
  <c r="L584" i="7"/>
  <c r="Q583" i="7" s="1"/>
  <c r="L568" i="7"/>
  <c r="Q567" i="7" s="1"/>
  <c r="L552" i="7"/>
  <c r="Q551" i="7" s="1"/>
  <c r="L536" i="7"/>
  <c r="Q535" i="7" s="1"/>
  <c r="L520" i="7"/>
  <c r="Q519" i="7" s="1"/>
  <c r="L504" i="7"/>
  <c r="Q503" i="7" s="1"/>
  <c r="L482" i="7"/>
  <c r="Q481" i="7" s="1"/>
  <c r="L450" i="7"/>
  <c r="Q449" i="7" s="1"/>
  <c r="L418" i="7"/>
  <c r="Q417" i="7" s="1"/>
  <c r="L386" i="7"/>
  <c r="Q385" i="7" s="1"/>
  <c r="L350" i="7"/>
  <c r="Q349" i="7" s="1"/>
  <c r="L307" i="7"/>
  <c r="Q306" i="7" s="1"/>
  <c r="L265" i="7"/>
  <c r="Q264" i="7" s="1"/>
  <c r="L211" i="7"/>
  <c r="Q210" i="7" s="1"/>
  <c r="L147" i="7"/>
  <c r="Q146" i="7" s="1"/>
  <c r="W146" i="7" s="1"/>
  <c r="L667" i="7"/>
  <c r="L647" i="7"/>
  <c r="Q646" i="7" s="1"/>
  <c r="L623" i="7"/>
  <c r="Q622" i="7" s="1"/>
  <c r="L603" i="7"/>
  <c r="L583" i="7"/>
  <c r="Q582" i="7" s="1"/>
  <c r="L559" i="7"/>
  <c r="Q558" i="7" s="1"/>
  <c r="L539" i="7"/>
  <c r="Q538" i="7" s="1"/>
  <c r="L519" i="7"/>
  <c r="L494" i="7"/>
  <c r="Q493" i="7" s="1"/>
  <c r="L455" i="7"/>
  <c r="Q454" i="7" s="1"/>
  <c r="L415" i="7"/>
  <c r="Q414" i="7" s="1"/>
  <c r="L367" i="7"/>
  <c r="Q366" i="7" s="1"/>
  <c r="L314" i="7"/>
  <c r="Q313" i="7" s="1"/>
  <c r="W313" i="7" s="1"/>
  <c r="L261" i="7"/>
  <c r="Q260" i="7" s="1"/>
  <c r="L197" i="7"/>
  <c r="Q196" i="7" s="1"/>
  <c r="L143" i="7"/>
  <c r="Q142" i="7" s="1"/>
  <c r="L722" i="7"/>
  <c r="Q721" i="7" s="1"/>
  <c r="L698" i="7"/>
  <c r="Q697" i="7" s="1"/>
  <c r="L678" i="7"/>
  <c r="Q677" i="7" s="1"/>
  <c r="L658" i="7"/>
  <c r="Q657" i="7" s="1"/>
  <c r="L630" i="7"/>
  <c r="Q629" i="7" s="1"/>
  <c r="U629" i="7" s="1"/>
  <c r="V629" i="7" s="1"/>
  <c r="L602" i="7"/>
  <c r="Q601" i="7" s="1"/>
  <c r="L578" i="7"/>
  <c r="Q577" i="7" s="1"/>
  <c r="L546" i="7"/>
  <c r="Q545" i="7" s="1"/>
  <c r="L518" i="7"/>
  <c r="L486" i="7"/>
  <c r="Q485" i="7" s="1"/>
  <c r="L422" i="7"/>
  <c r="Q421" i="7" s="1"/>
  <c r="W421" i="7" s="1"/>
  <c r="L374" i="7"/>
  <c r="L302" i="7"/>
  <c r="Q301" i="7" s="1"/>
  <c r="L217" i="7"/>
  <c r="Q216" i="7" s="1"/>
  <c r="L142" i="7"/>
  <c r="Q141" i="7" s="1"/>
  <c r="L661" i="7"/>
  <c r="Q660" i="7" s="1"/>
  <c r="L629" i="7"/>
  <c r="Q628" i="7" s="1"/>
  <c r="L601" i="7"/>
  <c r="Q600" i="7" s="1"/>
  <c r="L573" i="7"/>
  <c r="Q572" i="7" s="1"/>
  <c r="L533" i="7"/>
  <c r="Q532" i="7" s="1"/>
  <c r="L501" i="7"/>
  <c r="Q500" i="7" s="1"/>
  <c r="L435" i="7"/>
  <c r="Q434" i="7" s="1"/>
  <c r="L298" i="7"/>
  <c r="L159" i="7"/>
  <c r="Q158" i="7" s="1"/>
  <c r="X158" i="7" s="1"/>
  <c r="L461" i="7"/>
  <c r="Q460" i="7" s="1"/>
  <c r="L405" i="7"/>
  <c r="Q404" i="7" s="1"/>
  <c r="L343" i="7"/>
  <c r="L269" i="7"/>
  <c r="Q268" i="7" s="1"/>
  <c r="L189" i="7"/>
  <c r="Q188" i="7" s="1"/>
  <c r="W188" i="7" s="1"/>
  <c r="L58" i="7"/>
  <c r="Q57" i="7" s="1"/>
  <c r="L408" i="7"/>
  <c r="Q407" i="7" s="1"/>
  <c r="L294" i="7"/>
  <c r="Q293" i="7" s="1"/>
  <c r="L145" i="7"/>
  <c r="Q144" i="7" s="1"/>
  <c r="L69" i="7"/>
  <c r="Q68" i="7" s="1"/>
  <c r="L240" i="7"/>
  <c r="Q239" i="7" s="1"/>
  <c r="W239" i="7" s="1"/>
  <c r="L95" i="7"/>
  <c r="Q94" i="7" s="1"/>
  <c r="L243" i="7"/>
  <c r="Q242" i="7" s="1"/>
  <c r="L201" i="7"/>
  <c r="Q200" i="7" s="1"/>
  <c r="L158" i="7"/>
  <c r="Q157" i="7" s="1"/>
  <c r="L78" i="7"/>
  <c r="Q77" i="7" s="1"/>
  <c r="L659" i="7"/>
  <c r="Q658" i="7" s="1"/>
  <c r="L643" i="7"/>
  <c r="Q642" i="7" s="1"/>
  <c r="L627" i="7"/>
  <c r="Q626" i="7" s="1"/>
  <c r="L611" i="7"/>
  <c r="Q610" i="7" s="1"/>
  <c r="L595" i="7"/>
  <c r="L579" i="7"/>
  <c r="Q578" i="7" s="1"/>
  <c r="L563" i="7"/>
  <c r="Q562" i="7" s="1"/>
  <c r="L547" i="7"/>
  <c r="Q546" i="7" s="1"/>
  <c r="L531" i="7"/>
  <c r="L515" i="7"/>
  <c r="Q514" i="7" s="1"/>
  <c r="L499" i="7"/>
  <c r="L471" i="7"/>
  <c r="Q470" i="7" s="1"/>
  <c r="L439" i="7"/>
  <c r="Q438" i="7" s="1"/>
  <c r="L407" i="7"/>
  <c r="Q406" i="7" s="1"/>
  <c r="L375" i="7"/>
  <c r="L335" i="7"/>
  <c r="Q334" i="7" s="1"/>
  <c r="L293" i="7"/>
  <c r="Q292" i="7" s="1"/>
  <c r="L250" i="7"/>
  <c r="Q249" i="7" s="1"/>
  <c r="L207" i="7"/>
  <c r="Q206" i="7" s="1"/>
  <c r="L165" i="7"/>
  <c r="Q164" i="7" s="1"/>
  <c r="L121" i="7"/>
  <c r="Q120" i="7" s="1"/>
  <c r="X120" i="7" s="1"/>
  <c r="L718" i="7"/>
  <c r="Q717" i="7" s="1"/>
  <c r="L702" i="7"/>
  <c r="Q701" i="7" s="1"/>
  <c r="L686" i="7"/>
  <c r="Q685" i="7" s="1"/>
  <c r="L670" i="7"/>
  <c r="Q669" i="7" s="1"/>
  <c r="L654" i="7"/>
  <c r="Q653" i="7" s="1"/>
  <c r="L634" i="7"/>
  <c r="Q633" i="7" s="1"/>
  <c r="L614" i="7"/>
  <c r="Q613" i="7" s="1"/>
  <c r="L594" i="7"/>
  <c r="Q593" i="7" s="1"/>
  <c r="U593" i="7" s="1"/>
  <c r="V593" i="7" s="1"/>
  <c r="L570" i="7"/>
  <c r="Q569" i="7" s="1"/>
  <c r="L550" i="7"/>
  <c r="L530" i="7"/>
  <c r="L506" i="7"/>
  <c r="L478" i="7"/>
  <c r="Q477" i="7" s="1"/>
  <c r="L438" i="7"/>
  <c r="Q437" i="7" s="1"/>
  <c r="L390" i="7"/>
  <c r="Q389" i="7" s="1"/>
  <c r="L345" i="7"/>
  <c r="L291" i="7"/>
  <c r="Q290" i="7" s="1"/>
  <c r="L227" i="7"/>
  <c r="Q226" i="7" s="1"/>
  <c r="L174" i="7"/>
  <c r="Q173" i="7" s="1"/>
  <c r="L110" i="7"/>
  <c r="Q109" i="7" s="1"/>
  <c r="L653" i="7"/>
  <c r="Q652" i="7" s="1"/>
  <c r="L633" i="7"/>
  <c r="Q632" i="7" s="1"/>
  <c r="W632" i="7" s="1"/>
  <c r="L613" i="7"/>
  <c r="L589" i="7"/>
  <c r="Q588" i="7" s="1"/>
  <c r="X588" i="7" s="1"/>
  <c r="L569" i="7"/>
  <c r="Q568" i="7" s="1"/>
  <c r="L545" i="7"/>
  <c r="Q544" i="7" s="1"/>
  <c r="L513" i="7"/>
  <c r="Q512" i="7" s="1"/>
  <c r="L475" i="7"/>
  <c r="Q474" i="7" s="1"/>
  <c r="U474" i="7" s="1"/>
  <c r="V474" i="7" s="1"/>
  <c r="L427" i="7"/>
  <c r="Q426" i="7" s="1"/>
  <c r="L362" i="7"/>
  <c r="Q361" i="7" s="1"/>
  <c r="L287" i="7"/>
  <c r="Q286" i="7" s="1"/>
  <c r="L213" i="7"/>
  <c r="Q212" i="7" s="1"/>
  <c r="L127" i="7"/>
  <c r="Q126" i="7" s="1"/>
  <c r="L485" i="7"/>
  <c r="Q484" i="7" s="1"/>
  <c r="L457" i="7"/>
  <c r="Q456" i="7" s="1"/>
  <c r="L425" i="7"/>
  <c r="Q424" i="7" s="1"/>
  <c r="L397" i="7"/>
  <c r="Q396" i="7" s="1"/>
  <c r="L373" i="7"/>
  <c r="Q372" i="7" s="1"/>
  <c r="L333" i="7"/>
  <c r="L295" i="7"/>
  <c r="Q294" i="7" s="1"/>
  <c r="L258" i="7"/>
  <c r="Q257" i="7" s="1"/>
  <c r="L215" i="7"/>
  <c r="Q214" i="7" s="1"/>
  <c r="L183" i="7"/>
  <c r="Q182" i="7" s="1"/>
  <c r="W182" i="7" s="1"/>
  <c r="L130" i="7"/>
  <c r="Q129" i="7" s="1"/>
  <c r="L480" i="7"/>
  <c r="Q479" i="7" s="1"/>
  <c r="L436" i="7"/>
  <c r="L392" i="7"/>
  <c r="Q391" i="7" s="1"/>
  <c r="L342" i="7"/>
  <c r="Q341" i="7" s="1"/>
  <c r="L262" i="7"/>
  <c r="Q261" i="7" s="1"/>
  <c r="L187" i="7"/>
  <c r="Q186" i="7" s="1"/>
  <c r="L102" i="7"/>
  <c r="Q101" i="7" s="1"/>
  <c r="L109" i="7"/>
  <c r="Q108" i="7" s="1"/>
  <c r="W108" i="7" s="1"/>
  <c r="L49" i="7"/>
  <c r="Q48" i="7" s="1"/>
  <c r="L336" i="7"/>
  <c r="Q335" i="7" s="1"/>
  <c r="L276" i="7"/>
  <c r="Q275" i="7" s="1"/>
  <c r="U275" i="7" s="1"/>
  <c r="V275" i="7" s="1"/>
  <c r="L216" i="7"/>
  <c r="Q215" i="7" s="1"/>
  <c r="U215" i="7" s="1"/>
  <c r="V215" i="7" s="1"/>
  <c r="L164" i="7"/>
  <c r="Q163" i="7" s="1"/>
  <c r="L104" i="7"/>
  <c r="Q103" i="7" s="1"/>
  <c r="L48" i="7"/>
  <c r="Q47" i="7" s="1"/>
  <c r="L63" i="7"/>
  <c r="Q62" i="7" s="1"/>
  <c r="W62" i="7" s="1"/>
  <c r="L403" i="7"/>
  <c r="Q402" i="7" s="1"/>
  <c r="L341" i="7"/>
  <c r="Q340" i="7" s="1"/>
  <c r="L277" i="7"/>
  <c r="Q276" i="7" s="1"/>
  <c r="L191" i="7"/>
  <c r="L94" i="7"/>
  <c r="Q93" i="7" s="1"/>
  <c r="L477" i="7"/>
  <c r="L445" i="7"/>
  <c r="Q444" i="7" s="1"/>
  <c r="L421" i="7"/>
  <c r="Q420" i="7" s="1"/>
  <c r="W420" i="7" s="1"/>
  <c r="L393" i="7"/>
  <c r="Q392" i="7" s="1"/>
  <c r="L359" i="7"/>
  <c r="Q358" i="7" s="1"/>
  <c r="L322" i="7"/>
  <c r="L290" i="7"/>
  <c r="L247" i="7"/>
  <c r="Q246" i="7" s="1"/>
  <c r="L210" i="7"/>
  <c r="Q209" i="7" s="1"/>
  <c r="L173" i="7"/>
  <c r="Q172" i="7" s="1"/>
  <c r="L125" i="7"/>
  <c r="Q124" i="7" s="1"/>
  <c r="L472" i="7"/>
  <c r="Q471" i="7" s="1"/>
  <c r="L432" i="7"/>
  <c r="Q431" i="7" s="1"/>
  <c r="L388" i="7"/>
  <c r="Q387" i="7" s="1"/>
  <c r="X387" i="7" s="1"/>
  <c r="L326" i="7"/>
  <c r="Q325" i="7" s="1"/>
  <c r="L257" i="7"/>
  <c r="Q256" i="7" s="1"/>
  <c r="L177" i="7"/>
  <c r="Q176" i="7" s="1"/>
  <c r="L70" i="7"/>
  <c r="Q69" i="7" s="1"/>
  <c r="L101" i="7"/>
  <c r="Q100" i="7" s="1"/>
  <c r="L45" i="7"/>
  <c r="Q44" i="7" s="1"/>
  <c r="L324" i="7"/>
  <c r="Q323" i="7" s="1"/>
  <c r="L272" i="7"/>
  <c r="Q271" i="7" s="1"/>
  <c r="L212" i="7"/>
  <c r="Q211" i="7" s="1"/>
  <c r="L152" i="7"/>
  <c r="Q151" i="7" s="1"/>
  <c r="L100" i="7"/>
  <c r="Q99" i="7" s="1"/>
  <c r="L40" i="7"/>
  <c r="Q39" i="7" s="1"/>
  <c r="L51" i="7"/>
  <c r="L304" i="7"/>
  <c r="Q303" i="7" s="1"/>
  <c r="L248" i="7"/>
  <c r="Q247" i="7" s="1"/>
  <c r="L192" i="7"/>
  <c r="Q191" i="7" s="1"/>
  <c r="X191" i="7" s="1"/>
  <c r="L132" i="7"/>
  <c r="Q131" i="7" s="1"/>
  <c r="L80" i="7"/>
  <c r="Q79" i="7" s="1"/>
  <c r="L107" i="7"/>
  <c r="L146" i="7"/>
  <c r="Q145" i="7" s="1"/>
  <c r="L119" i="7"/>
  <c r="Q118" i="7" s="1"/>
  <c r="L488" i="7"/>
  <c r="Q487" i="7" s="1"/>
  <c r="L468" i="7"/>
  <c r="Q467" i="7" s="1"/>
  <c r="L448" i="7"/>
  <c r="Q447" i="7" s="1"/>
  <c r="L424" i="7"/>
  <c r="Q423" i="7" s="1"/>
  <c r="L404" i="7"/>
  <c r="Q403" i="7" s="1"/>
  <c r="L384" i="7"/>
  <c r="Q383" i="7" s="1"/>
  <c r="L358" i="7"/>
  <c r="Q357" i="7" s="1"/>
  <c r="L321" i="7"/>
  <c r="Q320" i="7" s="1"/>
  <c r="X320" i="7" s="1"/>
  <c r="L283" i="7"/>
  <c r="Q282" i="7" s="1"/>
  <c r="L241" i="7"/>
  <c r="Q240" i="7" s="1"/>
  <c r="W240" i="7" s="1"/>
  <c r="L209" i="7"/>
  <c r="Q208" i="7" s="1"/>
  <c r="L171" i="7"/>
  <c r="Q170" i="7" s="1"/>
  <c r="L129" i="7"/>
  <c r="Q128" i="7" s="1"/>
  <c r="L38" i="7"/>
  <c r="Q37" i="7" s="1"/>
  <c r="L50" i="7"/>
  <c r="L93" i="7"/>
  <c r="L65" i="7"/>
  <c r="Q64" i="7" s="1"/>
  <c r="L37" i="7"/>
  <c r="Q36" i="7" s="1"/>
  <c r="L344" i="7"/>
  <c r="Q343" i="7" s="1"/>
  <c r="L320" i="7"/>
  <c r="Q319" i="7" s="1"/>
  <c r="L292" i="7"/>
  <c r="Q291" i="7" s="1"/>
  <c r="L260" i="7"/>
  <c r="Q259" i="7" s="1"/>
  <c r="L232" i="7"/>
  <c r="Q231" i="7" s="1"/>
  <c r="L208" i="7"/>
  <c r="Q207" i="7" s="1"/>
  <c r="U207" i="7" s="1"/>
  <c r="V207" i="7" s="1"/>
  <c r="L176" i="7"/>
  <c r="Q175" i="7" s="1"/>
  <c r="L148" i="7"/>
  <c r="L120" i="7"/>
  <c r="Q119" i="7" s="1"/>
  <c r="L88" i="7"/>
  <c r="Q87" i="7" s="1"/>
  <c r="X87" i="7" s="1"/>
  <c r="L64" i="7"/>
  <c r="Q63" i="7" s="1"/>
  <c r="L36" i="7"/>
  <c r="Q35" i="7" s="1"/>
  <c r="L91" i="7"/>
  <c r="Q90" i="7" s="1"/>
  <c r="L31" i="7"/>
  <c r="Q30" i="7" s="1"/>
  <c r="X30" i="7" s="1"/>
  <c r="L638" i="7"/>
  <c r="Q637" i="7" s="1"/>
  <c r="L622" i="7"/>
  <c r="Q621" i="7" s="1"/>
  <c r="L606" i="7"/>
  <c r="Q605" i="7" s="1"/>
  <c r="L590" i="7"/>
  <c r="Q589" i="7" s="1"/>
  <c r="L574" i="7"/>
  <c r="Q573" i="7" s="1"/>
  <c r="L558" i="7"/>
  <c r="Q557" i="7" s="1"/>
  <c r="L542" i="7"/>
  <c r="Q541" i="7" s="1"/>
  <c r="L526" i="7"/>
  <c r="L510" i="7"/>
  <c r="Q509" i="7" s="1"/>
  <c r="L492" i="7"/>
  <c r="Q491" i="7" s="1"/>
  <c r="L462" i="7"/>
  <c r="Q461" i="7" s="1"/>
  <c r="L430" i="7"/>
  <c r="Q429" i="7" s="1"/>
  <c r="U429" i="7" s="1"/>
  <c r="V429" i="7" s="1"/>
  <c r="L398" i="7"/>
  <c r="Q397" i="7" s="1"/>
  <c r="L366" i="7"/>
  <c r="Q365" i="7" s="1"/>
  <c r="L323" i="7"/>
  <c r="Q322" i="7" s="1"/>
  <c r="L281" i="7"/>
  <c r="Q280" i="7" s="1"/>
  <c r="L238" i="7"/>
  <c r="Q237" i="7" s="1"/>
  <c r="L195" i="7"/>
  <c r="Q194" i="7" s="1"/>
  <c r="L153" i="7"/>
  <c r="Q152" i="7" s="1"/>
  <c r="L46" i="7"/>
  <c r="Q45" i="7" s="1"/>
  <c r="L657" i="7"/>
  <c r="Q656" i="7" s="1"/>
  <c r="L641" i="7"/>
  <c r="Q640" i="7" s="1"/>
  <c r="L625" i="7"/>
  <c r="Q624" i="7" s="1"/>
  <c r="L609" i="7"/>
  <c r="Q608" i="7" s="1"/>
  <c r="L593" i="7"/>
  <c r="Q592" i="7" s="1"/>
  <c r="L577" i="7"/>
  <c r="Q576" i="7" s="1"/>
  <c r="L561" i="7"/>
  <c r="Q560" i="7" s="1"/>
  <c r="U560" i="7" s="1"/>
  <c r="V560" i="7" s="1"/>
  <c r="L541" i="7"/>
  <c r="Q540" i="7" s="1"/>
  <c r="L517" i="7"/>
  <c r="Q516" i="7" s="1"/>
  <c r="L496" i="7"/>
  <c r="Q495" i="7" s="1"/>
  <c r="L459" i="7"/>
  <c r="Q458" i="7" s="1"/>
  <c r="L411" i="7"/>
  <c r="Q410" i="7" s="1"/>
  <c r="L371" i="7"/>
  <c r="Q370" i="7" s="1"/>
  <c r="L319" i="7"/>
  <c r="Q318" i="7" s="1"/>
  <c r="L255" i="7"/>
  <c r="Q254" i="7" s="1"/>
  <c r="L202" i="7"/>
  <c r="Q201" i="7" s="1"/>
  <c r="L149" i="7"/>
  <c r="Q148" i="7" s="1"/>
  <c r="L493" i="7"/>
  <c r="L473" i="7"/>
  <c r="Q472" i="7" s="1"/>
  <c r="L453" i="7"/>
  <c r="Q452" i="7" s="1"/>
  <c r="L429" i="7"/>
  <c r="Q428" i="7" s="1"/>
  <c r="L409" i="7"/>
  <c r="Q408" i="7" s="1"/>
  <c r="L389" i="7"/>
  <c r="Q388" i="7" s="1"/>
  <c r="X388" i="7" s="1"/>
  <c r="L365" i="7"/>
  <c r="L338" i="7"/>
  <c r="Q337" i="7" s="1"/>
  <c r="L311" i="7"/>
  <c r="Q310" i="7" s="1"/>
  <c r="L279" i="7"/>
  <c r="Q278" i="7" s="1"/>
  <c r="L253" i="7"/>
  <c r="Q252" i="7" s="1"/>
  <c r="W252" i="7" s="1"/>
  <c r="L226" i="7"/>
  <c r="Q225" i="7" s="1"/>
  <c r="L194" i="7"/>
  <c r="Q193" i="7" s="1"/>
  <c r="L167" i="7"/>
  <c r="L141" i="7"/>
  <c r="Q140" i="7" s="1"/>
  <c r="L90" i="7"/>
  <c r="Q89" i="7" s="1"/>
  <c r="L484" i="7"/>
  <c r="Q483" i="7" s="1"/>
  <c r="L464" i="7"/>
  <c r="Q463" i="7" s="1"/>
  <c r="L440" i="7"/>
  <c r="Q439" i="7" s="1"/>
  <c r="L420" i="7"/>
  <c r="Q419" i="7" s="1"/>
  <c r="L400" i="7"/>
  <c r="Q399" i="7" s="1"/>
  <c r="L376" i="7"/>
  <c r="Q375" i="7" s="1"/>
  <c r="L347" i="7"/>
  <c r="Q346" i="7" s="1"/>
  <c r="L315" i="7"/>
  <c r="Q314" i="7" s="1"/>
  <c r="L273" i="7"/>
  <c r="Q272" i="7" s="1"/>
  <c r="L235" i="7"/>
  <c r="Q234" i="7" s="1"/>
  <c r="L198" i="7"/>
  <c r="Q197" i="7" s="1"/>
  <c r="L155" i="7"/>
  <c r="Q154" i="7" s="1"/>
  <c r="L123" i="7"/>
  <c r="Q122" i="7" s="1"/>
  <c r="L122" i="7"/>
  <c r="Q121" i="7" s="1"/>
  <c r="L113" i="7"/>
  <c r="Q112" i="7" s="1"/>
  <c r="W112" i="7" s="1"/>
  <c r="L85" i="7"/>
  <c r="Q84" i="7" s="1"/>
  <c r="L61" i="7"/>
  <c r="Q60" i="7" s="1"/>
  <c r="L29" i="7"/>
  <c r="Q28" i="7" s="1"/>
  <c r="L340" i="7"/>
  <c r="Q339" i="7" s="1"/>
  <c r="L312" i="7"/>
  <c r="Q311" i="7" s="1"/>
  <c r="L280" i="7"/>
  <c r="Q279" i="7" s="1"/>
  <c r="L256" i="7"/>
  <c r="Q255" i="7" s="1"/>
  <c r="L228" i="7"/>
  <c r="Q227" i="7" s="1"/>
  <c r="W227" i="7" s="1"/>
  <c r="L196" i="7"/>
  <c r="Q195" i="7" s="1"/>
  <c r="L168" i="7"/>
  <c r="Q167" i="7" s="1"/>
  <c r="L144" i="7"/>
  <c r="Q143" i="7" s="1"/>
  <c r="L112" i="7"/>
  <c r="Q111" i="7" s="1"/>
  <c r="L84" i="7"/>
  <c r="Q83" i="7" s="1"/>
  <c r="L56" i="7"/>
  <c r="Q55" i="7" s="1"/>
  <c r="L115" i="7"/>
  <c r="L75" i="7"/>
  <c r="L26" i="7"/>
  <c r="L111" i="7"/>
  <c r="Q110" i="7" s="1"/>
  <c r="L83" i="7"/>
  <c r="Q82" i="7" s="1"/>
  <c r="L47" i="7"/>
  <c r="Q46" i="7" s="1"/>
  <c r="U46" i="7" s="1"/>
  <c r="V46" i="7" s="1"/>
  <c r="L67" i="7"/>
  <c r="Q66" i="7" s="1"/>
  <c r="W66" i="7" s="1"/>
  <c r="L43" i="7"/>
  <c r="Q42" i="7" s="1"/>
  <c r="L553" i="7"/>
  <c r="Q552" i="7" s="1"/>
  <c r="L537" i="7"/>
  <c r="Q536" i="7" s="1"/>
  <c r="X536" i="7" s="1"/>
  <c r="L521" i="7"/>
  <c r="Q520" i="7" s="1"/>
  <c r="L505" i="7"/>
  <c r="Q504" i="7" s="1"/>
  <c r="L483" i="7"/>
  <c r="Q482" i="7" s="1"/>
  <c r="X482" i="7" s="1"/>
  <c r="L451" i="7"/>
  <c r="Q450" i="7" s="1"/>
  <c r="X450" i="7" s="1"/>
  <c r="L419" i="7"/>
  <c r="Q418" i="7" s="1"/>
  <c r="L387" i="7"/>
  <c r="Q386" i="7" s="1"/>
  <c r="L351" i="7"/>
  <c r="Q350" i="7" s="1"/>
  <c r="W350" i="7" s="1"/>
  <c r="L309" i="7"/>
  <c r="Q308" i="7" s="1"/>
  <c r="X308" i="7" s="1"/>
  <c r="L266" i="7"/>
  <c r="Q265" i="7" s="1"/>
  <c r="L223" i="7"/>
  <c r="Q222" i="7" s="1"/>
  <c r="U222" i="7" s="1"/>
  <c r="V222" i="7" s="1"/>
  <c r="L181" i="7"/>
  <c r="Q180" i="7" s="1"/>
  <c r="L138" i="7"/>
  <c r="Q137" i="7" s="1"/>
  <c r="X137" i="7" s="1"/>
  <c r="L497" i="7"/>
  <c r="Q496" i="7" s="1"/>
  <c r="L481" i="7"/>
  <c r="Q480" i="7" s="1"/>
  <c r="L465" i="7"/>
  <c r="Q464" i="7" s="1"/>
  <c r="L449" i="7"/>
  <c r="Q448" i="7" s="1"/>
  <c r="W448" i="7" s="1"/>
  <c r="L433" i="7"/>
  <c r="Q432" i="7" s="1"/>
  <c r="L417" i="7"/>
  <c r="Q416" i="7" s="1"/>
  <c r="W416" i="7" s="1"/>
  <c r="L401" i="7"/>
  <c r="L385" i="7"/>
  <c r="Q384" i="7" s="1"/>
  <c r="W384" i="7" s="1"/>
  <c r="L369" i="7"/>
  <c r="Q368" i="7" s="1"/>
  <c r="L349" i="7"/>
  <c r="Q348" i="7" s="1"/>
  <c r="L327" i="7"/>
  <c r="Q326" i="7" s="1"/>
  <c r="L306" i="7"/>
  <c r="Q305" i="7" s="1"/>
  <c r="X305" i="7" s="1"/>
  <c r="L285" i="7"/>
  <c r="Q284" i="7" s="1"/>
  <c r="X284" i="7" s="1"/>
  <c r="L263" i="7"/>
  <c r="Q262" i="7" s="1"/>
  <c r="L242" i="7"/>
  <c r="Q241" i="7" s="1"/>
  <c r="L221" i="7"/>
  <c r="Q220" i="7" s="1"/>
  <c r="W220" i="7" s="1"/>
  <c r="L199" i="7"/>
  <c r="Q198" i="7" s="1"/>
  <c r="L178" i="7"/>
  <c r="Q177" i="7" s="1"/>
  <c r="L157" i="7"/>
  <c r="Q156" i="7" s="1"/>
  <c r="U156" i="7" s="1"/>
  <c r="V156" i="7" s="1"/>
  <c r="L135" i="7"/>
  <c r="Q134" i="7" s="1"/>
  <c r="U134" i="7" s="1"/>
  <c r="V134" i="7" s="1"/>
  <c r="L106" i="7"/>
  <c r="Q105" i="7" s="1"/>
  <c r="L42" i="7"/>
  <c r="Q41" i="7" s="1"/>
  <c r="L476" i="7"/>
  <c r="Q475" i="7" s="1"/>
  <c r="L460" i="7"/>
  <c r="Q459" i="7" s="1"/>
  <c r="U459" i="7" s="1"/>
  <c r="V459" i="7" s="1"/>
  <c r="L444" i="7"/>
  <c r="Q443" i="7" s="1"/>
  <c r="W443" i="7" s="1"/>
  <c r="L428" i="7"/>
  <c r="Q427" i="7" s="1"/>
  <c r="L412" i="7"/>
  <c r="Q411" i="7" s="1"/>
  <c r="L396" i="7"/>
  <c r="Q395" i="7" s="1"/>
  <c r="W395" i="7" s="1"/>
  <c r="L380" i="7"/>
  <c r="Q379" i="7" s="1"/>
  <c r="L363" i="7"/>
  <c r="Q362" i="7" s="1"/>
  <c r="L337" i="7"/>
  <c r="Q336" i="7" s="1"/>
  <c r="L305" i="7"/>
  <c r="Q304" i="7" s="1"/>
  <c r="X304" i="7" s="1"/>
  <c r="L278" i="7"/>
  <c r="Q277" i="7" s="1"/>
  <c r="L251" i="7"/>
  <c r="Q250" i="7" s="1"/>
  <c r="L219" i="7"/>
  <c r="Q218" i="7" s="1"/>
  <c r="L193" i="7"/>
  <c r="Q192" i="7" s="1"/>
  <c r="U192" i="7" s="1"/>
  <c r="V192" i="7" s="1"/>
  <c r="L166" i="7"/>
  <c r="Q165" i="7" s="1"/>
  <c r="L134" i="7"/>
  <c r="Q133" i="7" s="1"/>
  <c r="L86" i="7"/>
  <c r="Q85" i="7" s="1"/>
  <c r="L114" i="7"/>
  <c r="Q113" i="7" s="1"/>
  <c r="X113" i="7" s="1"/>
  <c r="L117" i="7"/>
  <c r="Q116" i="7" s="1"/>
  <c r="L97" i="7"/>
  <c r="Q96" i="7" s="1"/>
  <c r="L77" i="7"/>
  <c r="Q76" i="7" s="1"/>
  <c r="L53" i="7"/>
  <c r="Q52" i="7" s="1"/>
  <c r="U52" i="7" s="1"/>
  <c r="V52" i="7" s="1"/>
  <c r="L33" i="7"/>
  <c r="Q32" i="7" s="1"/>
  <c r="L352" i="7"/>
  <c r="Q351" i="7" s="1"/>
  <c r="W351" i="7" s="1"/>
  <c r="L328" i="7"/>
  <c r="Q327" i="7" s="1"/>
  <c r="L308" i="7"/>
  <c r="Q307" i="7" s="1"/>
  <c r="X307" i="7" s="1"/>
  <c r="L288" i="7"/>
  <c r="Q287" i="7" s="1"/>
  <c r="L264" i="7"/>
  <c r="Q263" i="7" s="1"/>
  <c r="L244" i="7"/>
  <c r="Q243" i="7" s="1"/>
  <c r="L224" i="7"/>
  <c r="Q223" i="7" s="1"/>
  <c r="W223" i="7" s="1"/>
  <c r="L200" i="7"/>
  <c r="Q199" i="7" s="1"/>
  <c r="L180" i="7"/>
  <c r="Q179" i="7" s="1"/>
  <c r="U179" i="7" s="1"/>
  <c r="V179" i="7" s="1"/>
  <c r="L160" i="7"/>
  <c r="Q159" i="7" s="1"/>
  <c r="L136" i="7"/>
  <c r="Q135" i="7" s="1"/>
  <c r="W135" i="7" s="1"/>
  <c r="L116" i="7"/>
  <c r="Q115" i="7" s="1"/>
  <c r="L96" i="7"/>
  <c r="Q95" i="7" s="1"/>
  <c r="L72" i="7"/>
  <c r="Q71" i="7" s="1"/>
  <c r="L52" i="7"/>
  <c r="Q51" i="7" s="1"/>
  <c r="W51" i="7" s="1"/>
  <c r="L32" i="7"/>
  <c r="Q31" i="7" s="1"/>
  <c r="L99" i="7"/>
  <c r="Q98" i="7" s="1"/>
  <c r="U98" i="7" s="1"/>
  <c r="V98" i="7" s="1"/>
  <c r="L79" i="7"/>
  <c r="Q78" i="7" s="1"/>
  <c r="L59" i="7"/>
  <c r="Q58" i="7" s="1"/>
  <c r="W58" i="7" s="1"/>
  <c r="L35" i="7"/>
  <c r="Q34" i="7" s="1"/>
  <c r="L353" i="7"/>
  <c r="Q352" i="7" s="1"/>
  <c r="W352" i="7" s="1"/>
  <c r="L331" i="7"/>
  <c r="Q330" i="7" s="1"/>
  <c r="L310" i="7"/>
  <c r="Q309" i="7" s="1"/>
  <c r="U309" i="7" s="1"/>
  <c r="V309" i="7" s="1"/>
  <c r="L289" i="7"/>
  <c r="Q288" i="7" s="1"/>
  <c r="L267" i="7"/>
  <c r="Q266" i="7" s="1"/>
  <c r="L246" i="7"/>
  <c r="Q245" i="7" s="1"/>
  <c r="L225" i="7"/>
  <c r="Q224" i="7" s="1"/>
  <c r="W224" i="7" s="1"/>
  <c r="L203" i="7"/>
  <c r="Q202" i="7" s="1"/>
  <c r="L182" i="7"/>
  <c r="Q181" i="7" s="1"/>
  <c r="W181" i="7" s="1"/>
  <c r="L161" i="7"/>
  <c r="Q160" i="7" s="1"/>
  <c r="L139" i="7"/>
  <c r="Q138" i="7" s="1"/>
  <c r="W138" i="7" s="1"/>
  <c r="L118" i="7"/>
  <c r="Q117" i="7" s="1"/>
  <c r="L54" i="7"/>
  <c r="Q53" i="7" s="1"/>
  <c r="L98" i="7"/>
  <c r="Q97" i="7" s="1"/>
  <c r="W97" i="7" s="1"/>
  <c r="L34" i="7"/>
  <c r="Q33" i="7" s="1"/>
  <c r="W33" i="7" s="1"/>
  <c r="L105" i="7"/>
  <c r="Q104" i="7" s="1"/>
  <c r="L89" i="7"/>
  <c r="Q88" i="7" s="1"/>
  <c r="L73" i="7"/>
  <c r="Q72" i="7" s="1"/>
  <c r="L57" i="7"/>
  <c r="L41" i="7"/>
  <c r="Q40" i="7" s="1"/>
  <c r="L364" i="7"/>
  <c r="Q363" i="7" s="1"/>
  <c r="L348" i="7"/>
  <c r="Q347" i="7" s="1"/>
  <c r="L332" i="7"/>
  <c r="Q331" i="7" s="1"/>
  <c r="W331" i="7" s="1"/>
  <c r="L316" i="7"/>
  <c r="Q315" i="7" s="1"/>
  <c r="L300" i="7"/>
  <c r="Q299" i="7" s="1"/>
  <c r="U299" i="7" s="1"/>
  <c r="V299" i="7" s="1"/>
  <c r="L284" i="7"/>
  <c r="Q283" i="7" s="1"/>
  <c r="X283" i="7" s="1"/>
  <c r="L268" i="7"/>
  <c r="Q267" i="7" s="1"/>
  <c r="X267" i="7" s="1"/>
  <c r="L252" i="7"/>
  <c r="Q251" i="7" s="1"/>
  <c r="L236" i="7"/>
  <c r="Q235" i="7" s="1"/>
  <c r="L220" i="7"/>
  <c r="Q219" i="7" s="1"/>
  <c r="L204" i="7"/>
  <c r="Q203" i="7" s="1"/>
  <c r="W203" i="7" s="1"/>
  <c r="L188" i="7"/>
  <c r="Q187" i="7" s="1"/>
  <c r="L172" i="7"/>
  <c r="L156" i="7"/>
  <c r="Q155" i="7" s="1"/>
  <c r="L140" i="7"/>
  <c r="Q139" i="7" s="1"/>
  <c r="W139" i="7" s="1"/>
  <c r="L124" i="7"/>
  <c r="Q123" i="7" s="1"/>
  <c r="L108" i="7"/>
  <c r="Q107" i="7" s="1"/>
  <c r="L92" i="7"/>
  <c r="Q91" i="7" s="1"/>
  <c r="L76" i="7"/>
  <c r="Q75" i="7" s="1"/>
  <c r="U75" i="7" s="1"/>
  <c r="V75" i="7" s="1"/>
  <c r="L60" i="7"/>
  <c r="Q59" i="7" s="1"/>
  <c r="L44" i="7"/>
  <c r="Q43" i="7" s="1"/>
  <c r="L28" i="7"/>
  <c r="Q27" i="7" s="1"/>
  <c r="L103" i="7"/>
  <c r="Q102" i="7" s="1"/>
  <c r="W102" i="7" s="1"/>
  <c r="L87" i="7"/>
  <c r="Q86" i="7" s="1"/>
  <c r="L71" i="7"/>
  <c r="Q70" i="7" s="1"/>
  <c r="L55" i="7"/>
  <c r="Q54" i="7" s="1"/>
  <c r="U54" i="7" s="1"/>
  <c r="V54" i="7" s="1"/>
  <c r="L39" i="7"/>
  <c r="Q38" i="7" s="1"/>
  <c r="W38" i="7" s="1"/>
  <c r="P26" i="7"/>
  <c r="U147" i="7"/>
  <c r="V147" i="7" s="1"/>
  <c r="U514" i="7"/>
  <c r="V514" i="7" s="1"/>
  <c r="U209" i="7"/>
  <c r="V209" i="7" s="1"/>
  <c r="U639" i="7"/>
  <c r="V639" i="7" s="1"/>
  <c r="U482" i="7"/>
  <c r="V482" i="7" s="1"/>
  <c r="U353" i="7"/>
  <c r="V353" i="7" s="1"/>
  <c r="U283" i="7"/>
  <c r="V283" i="7" s="1"/>
  <c r="U352" i="7"/>
  <c r="V352" i="7" s="1"/>
  <c r="U627" i="7"/>
  <c r="V627" i="7" s="1"/>
  <c r="U689" i="7"/>
  <c r="V689" i="7" s="1"/>
  <c r="U647" i="7"/>
  <c r="V647" i="7" s="1"/>
  <c r="U646" i="7"/>
  <c r="V646" i="7" s="1"/>
  <c r="U477" i="7"/>
  <c r="V477" i="7" s="1"/>
  <c r="U722" i="7"/>
  <c r="V722" i="7" s="1"/>
  <c r="U578" i="7"/>
  <c r="V578" i="7" s="1"/>
  <c r="U736" i="7"/>
  <c r="V736" i="7" s="1"/>
  <c r="U719" i="7"/>
  <c r="V719" i="7" s="1"/>
  <c r="U635" i="7"/>
  <c r="V635" i="7" s="1"/>
  <c r="U421" i="7"/>
  <c r="V421" i="7" s="1"/>
  <c r="U389" i="7"/>
  <c r="V389" i="7" s="1"/>
  <c r="U568" i="7"/>
  <c r="V568" i="7" s="1"/>
  <c r="U543" i="7"/>
  <c r="V543" i="7" s="1"/>
  <c r="U653" i="7"/>
  <c r="V653" i="7" s="1"/>
  <c r="U652" i="7"/>
  <c r="V652" i="7" s="1"/>
  <c r="U239" i="7"/>
  <c r="V239" i="7" s="1"/>
  <c r="U181" i="7"/>
  <c r="V181" i="7" s="1"/>
  <c r="U350" i="7"/>
  <c r="V350" i="7" s="1"/>
  <c r="U65" i="7"/>
  <c r="V65" i="7" s="1"/>
  <c r="U448" i="7"/>
  <c r="V448" i="7" s="1"/>
  <c r="U295" i="7"/>
  <c r="V295" i="7" s="1"/>
  <c r="U419" i="7"/>
  <c r="V419" i="7" s="1"/>
  <c r="U351" i="7"/>
  <c r="V351" i="7" s="1"/>
  <c r="U298" i="7"/>
  <c r="V298" i="7" s="1"/>
  <c r="U29" i="7"/>
  <c r="V29" i="7" s="1"/>
  <c r="U261" i="7"/>
  <c r="V261" i="7" s="1"/>
  <c r="U57" i="7"/>
  <c r="V57" i="7" s="1"/>
  <c r="U64" i="7"/>
  <c r="V64" i="7" s="1"/>
  <c r="U507" i="7"/>
  <c r="V507" i="7" s="1"/>
  <c r="U443" i="7"/>
  <c r="V443" i="7" s="1"/>
  <c r="U146" i="7"/>
  <c r="V146" i="7" s="1"/>
  <c r="U66" i="7"/>
  <c r="V66" i="7" s="1"/>
  <c r="U284" i="7"/>
  <c r="V284" i="7" s="1"/>
  <c r="X743" i="7"/>
  <c r="W690" i="7"/>
  <c r="X742" i="7"/>
  <c r="X726" i="7"/>
  <c r="X646" i="7"/>
  <c r="W646" i="7"/>
  <c r="X693" i="7"/>
  <c r="W693" i="7"/>
  <c r="X613" i="7"/>
  <c r="X517" i="7"/>
  <c r="X421" i="7"/>
  <c r="X146" i="7"/>
  <c r="X559" i="7"/>
  <c r="X543" i="7"/>
  <c r="W543" i="7"/>
  <c r="X514" i="7"/>
  <c r="W482" i="7"/>
  <c r="X350" i="7"/>
  <c r="W121" i="7"/>
  <c r="X57" i="7"/>
  <c r="W57" i="7"/>
  <c r="X227" i="7"/>
  <c r="X147" i="7"/>
  <c r="X66" i="7"/>
  <c r="W744" i="7"/>
  <c r="X728" i="7"/>
  <c r="X627" i="7"/>
  <c r="X599" i="7"/>
  <c r="W578" i="7"/>
  <c r="X738" i="7"/>
  <c r="W598" i="7"/>
  <c r="X576" i="7"/>
  <c r="X577" i="7"/>
  <c r="X327" i="7"/>
  <c r="X298" i="7"/>
  <c r="X424" i="7"/>
  <c r="X358" i="7"/>
  <c r="W507" i="7"/>
  <c r="X443" i="7"/>
  <c r="W222" i="7"/>
  <c r="W126" i="7"/>
  <c r="W510" i="7"/>
  <c r="W309" i="7"/>
  <c r="X261" i="7"/>
  <c r="W261" i="7"/>
  <c r="X181" i="7"/>
  <c r="W120" i="7"/>
  <c r="X223" i="7"/>
  <c r="W30" i="7"/>
  <c r="X756" i="7"/>
  <c r="W707" i="7"/>
  <c r="X622" i="7"/>
  <c r="X636" i="7"/>
  <c r="X678" i="7"/>
  <c r="W592" i="7"/>
  <c r="W538" i="7"/>
  <c r="X568" i="7"/>
  <c r="W568" i="7"/>
  <c r="X701" i="7"/>
  <c r="W653" i="7"/>
  <c r="X477" i="7"/>
  <c r="W477" i="7"/>
  <c r="X484" i="7"/>
  <c r="W388" i="7"/>
  <c r="X352" i="7"/>
  <c r="X240" i="7"/>
  <c r="X214" i="7"/>
  <c r="X506" i="7"/>
  <c r="W284" i="7"/>
  <c r="X353" i="7"/>
  <c r="W353" i="7"/>
  <c r="W113" i="7"/>
  <c r="X65" i="7"/>
  <c r="W65" i="7"/>
  <c r="W283" i="7"/>
  <c r="X139" i="7"/>
  <c r="X75" i="7"/>
  <c r="X736" i="7"/>
  <c r="W736" i="7"/>
  <c r="W652" i="7"/>
  <c r="X651" i="7"/>
  <c r="X562" i="7"/>
  <c r="X560" i="7"/>
  <c r="X697" i="7"/>
  <c r="X665" i="7"/>
  <c r="X282" i="7"/>
  <c r="W282" i="7"/>
  <c r="X296" i="7"/>
  <c r="X232" i="7"/>
  <c r="W232" i="7"/>
  <c r="X419" i="7"/>
  <c r="W419" i="7"/>
  <c r="X351" i="7"/>
  <c r="X518" i="7"/>
  <c r="W390" i="7"/>
  <c r="W148" i="7"/>
  <c r="W285" i="7"/>
  <c r="X253" i="7"/>
  <c r="X29" i="7"/>
  <c r="W29" i="7"/>
  <c r="X64" i="7"/>
  <c r="W64" i="7"/>
  <c r="X295" i="7"/>
  <c r="W295" i="7"/>
  <c r="X167" i="7"/>
  <c r="X119" i="7"/>
  <c r="P49" i="7"/>
  <c r="P64" i="7"/>
  <c r="P85" i="7"/>
  <c r="P129" i="7"/>
  <c r="P164" i="7"/>
  <c r="P147" i="7"/>
  <c r="P163" i="7"/>
  <c r="P201" i="7"/>
  <c r="P205" i="7"/>
  <c r="P217" i="7"/>
  <c r="P229" i="7"/>
  <c r="P233" i="7"/>
  <c r="P404" i="7"/>
  <c r="P397" i="7"/>
  <c r="P455" i="7"/>
  <c r="P257" i="7"/>
  <c r="P261" i="7"/>
  <c r="P265" i="7"/>
  <c r="P269" i="7"/>
  <c r="P285" i="7"/>
  <c r="P317" i="7"/>
  <c r="P325" i="7"/>
  <c r="P394" i="7"/>
  <c r="P434" i="7"/>
  <c r="P446" i="7"/>
  <c r="P462" i="7"/>
  <c r="P478" i="7"/>
  <c r="P514" i="7"/>
  <c r="P456" i="7"/>
  <c r="P472" i="7"/>
  <c r="P488" i="7"/>
  <c r="P543" i="7"/>
  <c r="P559" i="7"/>
  <c r="P571" i="7"/>
  <c r="P579" i="7"/>
  <c r="P599" i="7"/>
  <c r="P616" i="7"/>
  <c r="P619" i="7"/>
  <c r="P636" i="7"/>
  <c r="P640" i="7"/>
  <c r="P648" i="7"/>
  <c r="P700" i="7"/>
  <c r="P701" i="7"/>
  <c r="P675" i="7"/>
  <c r="P691" i="7"/>
  <c r="P715" i="7"/>
  <c r="P723" i="7"/>
  <c r="P744" i="7"/>
  <c r="P756" i="7"/>
  <c r="P65" i="7"/>
  <c r="P69" i="7"/>
  <c r="P78" i="7"/>
  <c r="P82" i="7"/>
  <c r="P90" i="7"/>
  <c r="P94" i="7"/>
  <c r="P149" i="7"/>
  <c r="P152" i="7"/>
  <c r="P151" i="7"/>
  <c r="P174" i="7"/>
  <c r="P218" i="7"/>
  <c r="P222" i="7"/>
  <c r="P226" i="7"/>
  <c r="P238" i="7"/>
  <c r="P250" i="7"/>
  <c r="P471" i="7"/>
  <c r="P258" i="7"/>
  <c r="P262" i="7"/>
  <c r="P318" i="7"/>
  <c r="P330" i="7"/>
  <c r="P338" i="7"/>
  <c r="P354" i="7"/>
  <c r="P378" i="7"/>
  <c r="P398" i="7"/>
  <c r="P435" i="7"/>
  <c r="P467" i="7"/>
  <c r="P423" i="7"/>
  <c r="P479" i="7"/>
  <c r="P491" i="7"/>
  <c r="P515" i="7"/>
  <c r="P539" i="7"/>
  <c r="P500" i="7"/>
  <c r="P508" i="7"/>
  <c r="P476" i="7"/>
  <c r="P563" i="7"/>
  <c r="P572" i="7"/>
  <c r="P584" i="7"/>
  <c r="P592" i="7"/>
  <c r="P614" i="7"/>
  <c r="P637" i="7"/>
  <c r="P645" i="7"/>
  <c r="P649" i="7"/>
  <c r="P653" i="7"/>
  <c r="P657" i="7"/>
  <c r="P704" i="7"/>
  <c r="P694" i="7"/>
  <c r="P680" i="7"/>
  <c r="P692" i="7"/>
  <c r="P733" i="7"/>
  <c r="P737" i="7"/>
  <c r="P749" i="7"/>
  <c r="P58" i="7"/>
  <c r="P56" i="7"/>
  <c r="P62" i="7"/>
  <c r="P66" i="7"/>
  <c r="P126" i="7"/>
  <c r="P91" i="7"/>
  <c r="P137" i="7"/>
  <c r="P155" i="7"/>
  <c r="P215" i="7"/>
  <c r="P231" i="7"/>
  <c r="P247" i="7"/>
  <c r="P399" i="7"/>
  <c r="P405" i="7"/>
  <c r="P283" i="7"/>
  <c r="P291" i="7"/>
  <c r="P303" i="7"/>
  <c r="P315" i="7"/>
  <c r="P367" i="7"/>
  <c r="P371" i="7"/>
  <c r="P383" i="7"/>
  <c r="P418" i="7"/>
  <c r="P427" i="7"/>
  <c r="P416" i="7"/>
  <c r="P429" i="7"/>
  <c r="P516" i="7"/>
  <c r="P520" i="7"/>
  <c r="P528" i="7"/>
  <c r="P486" i="7"/>
  <c r="P502" i="7"/>
  <c r="P510" i="7"/>
  <c r="P480" i="7"/>
  <c r="P544" i="7"/>
  <c r="P552" i="7"/>
  <c r="P569" i="7"/>
  <c r="P581" i="7"/>
  <c r="P585" i="7"/>
  <c r="P593" i="7"/>
  <c r="P597" i="7"/>
  <c r="P601" i="7"/>
  <c r="P620" i="7"/>
  <c r="P622" i="7"/>
  <c r="P626" i="7"/>
  <c r="P638" i="7"/>
  <c r="P650" i="7"/>
  <c r="P654" i="7"/>
  <c r="P698" i="7"/>
  <c r="P661" i="7"/>
  <c r="P677" i="7"/>
  <c r="P681" i="7"/>
  <c r="P718" i="7"/>
  <c r="P726" i="7"/>
  <c r="P742" i="7"/>
  <c r="P750" i="7"/>
  <c r="P754" i="7"/>
  <c r="P30" i="7"/>
  <c r="P45" i="7"/>
  <c r="P80" i="7"/>
  <c r="P84" i="7"/>
  <c r="P108" i="7"/>
  <c r="P403" i="7"/>
  <c r="P127" i="7"/>
  <c r="P395" i="7"/>
  <c r="P176" i="7"/>
  <c r="P196" i="7"/>
  <c r="P200" i="7"/>
  <c r="P232" i="7"/>
  <c r="P407" i="7"/>
  <c r="P393" i="7"/>
  <c r="P272" i="7"/>
  <c r="P276" i="7"/>
  <c r="P292" i="7"/>
  <c r="P296" i="7"/>
  <c r="P304" i="7"/>
  <c r="P312" i="7"/>
  <c r="P324" i="7"/>
  <c r="P360" i="7"/>
  <c r="P372" i="7"/>
  <c r="P437" i="7"/>
  <c r="P447" i="7"/>
  <c r="P420" i="7"/>
  <c r="P503" i="7"/>
  <c r="P511" i="7"/>
  <c r="P517" i="7"/>
  <c r="P529" i="7"/>
  <c r="P533" i="7"/>
  <c r="P442" i="7"/>
  <c r="P468" i="7"/>
  <c r="P546" i="7"/>
  <c r="P561" i="7"/>
  <c r="P570" i="7"/>
  <c r="P574" i="7"/>
  <c r="P582" i="7"/>
  <c r="P598" i="7"/>
  <c r="P602" i="7"/>
  <c r="P608" i="7"/>
  <c r="P617" i="7"/>
  <c r="P631" i="7"/>
  <c r="P643" i="7"/>
  <c r="P647" i="7"/>
  <c r="P655" i="7"/>
  <c r="P662" i="7"/>
  <c r="P682" i="7"/>
  <c r="P686" i="7"/>
  <c r="P690" i="7"/>
  <c r="P710" i="7"/>
  <c r="P705" i="7"/>
  <c r="P712" i="7"/>
  <c r="P720" i="7"/>
  <c r="P731" i="7"/>
  <c r="P739" i="7"/>
  <c r="X310" i="7" l="1"/>
  <c r="U378" i="7"/>
  <c r="V378" i="7" s="1"/>
  <c r="P721" i="7"/>
  <c r="P604" i="7"/>
  <c r="P143" i="7"/>
  <c r="P611" i="7"/>
  <c r="P555" i="7"/>
  <c r="P294" i="7"/>
  <c r="P377" i="7"/>
  <c r="P185" i="7"/>
  <c r="X285" i="7"/>
  <c r="X569" i="7"/>
  <c r="X97" i="7"/>
  <c r="X592" i="7"/>
  <c r="X719" i="7"/>
  <c r="X62" i="7"/>
  <c r="X598" i="7"/>
  <c r="X41" i="7"/>
  <c r="W185" i="7"/>
  <c r="X367" i="7"/>
  <c r="X565" i="7"/>
  <c r="U224" i="7"/>
  <c r="V224" i="7" s="1"/>
  <c r="U67" i="7"/>
  <c r="V67" i="7" s="1"/>
  <c r="U654" i="7"/>
  <c r="V654" i="7" s="1"/>
  <c r="U382" i="7"/>
  <c r="V382" i="7" s="1"/>
  <c r="P755" i="7"/>
  <c r="P727" i="7"/>
  <c r="P431" i="7"/>
  <c r="P392" i="7"/>
  <c r="P356" i="7"/>
  <c r="P642" i="7"/>
  <c r="P279" i="7"/>
  <c r="P83" i="7"/>
  <c r="P606" i="7"/>
  <c r="P350" i="7"/>
  <c r="P587" i="7"/>
  <c r="P522" i="7"/>
  <c r="P161" i="7"/>
  <c r="W422" i="7"/>
  <c r="X707" i="7"/>
  <c r="P747" i="7"/>
  <c r="P458" i="7"/>
  <c r="P388" i="7"/>
  <c r="P192" i="7"/>
  <c r="P658" i="7"/>
  <c r="P547" i="7"/>
  <c r="P464" i="7"/>
  <c r="P540" i="7"/>
  <c r="P259" i="7"/>
  <c r="P235" i="7"/>
  <c r="P153" i="7"/>
  <c r="P717" i="7"/>
  <c r="P618" i="7"/>
  <c r="P390" i="7"/>
  <c r="P190" i="7"/>
  <c r="P165" i="7"/>
  <c r="P699" i="7"/>
  <c r="P473" i="7"/>
  <c r="P329" i="7"/>
  <c r="P277" i="7"/>
  <c r="P245" i="7"/>
  <c r="P209" i="7"/>
  <c r="X55" i="7"/>
  <c r="X422" i="7"/>
  <c r="W588" i="7"/>
  <c r="X116" i="7"/>
  <c r="X635" i="7"/>
  <c r="X740" i="7"/>
  <c r="W327" i="7"/>
  <c r="W639" i="7"/>
  <c r="W389" i="7"/>
  <c r="X647" i="7"/>
  <c r="U68" i="7"/>
  <c r="V68" i="7" s="1"/>
  <c r="U651" i="7"/>
  <c r="V651" i="7" s="1"/>
  <c r="U569" i="7"/>
  <c r="V569" i="7" s="1"/>
  <c r="W84" i="7"/>
  <c r="Q166" i="7"/>
  <c r="W166" i="7" s="1"/>
  <c r="P167" i="7"/>
  <c r="Q49" i="7"/>
  <c r="W49" i="7" s="1"/>
  <c r="P50" i="7"/>
  <c r="Q321" i="7"/>
  <c r="U321" i="7" s="1"/>
  <c r="V321" i="7" s="1"/>
  <c r="P322" i="7"/>
  <c r="Q332" i="7"/>
  <c r="P333" i="7"/>
  <c r="Q612" i="7"/>
  <c r="U612" i="7" s="1"/>
  <c r="V612" i="7" s="1"/>
  <c r="P613" i="7"/>
  <c r="Q529" i="7"/>
  <c r="P530" i="7"/>
  <c r="U613" i="7"/>
  <c r="V613" i="7" s="1"/>
  <c r="W613" i="7"/>
  <c r="Q373" i="7"/>
  <c r="X373" i="7" s="1"/>
  <c r="P374" i="7"/>
  <c r="Q518" i="7"/>
  <c r="P519" i="7"/>
  <c r="Q602" i="7"/>
  <c r="U602" i="7" s="1"/>
  <c r="V602" i="7" s="1"/>
  <c r="P603" i="7"/>
  <c r="Q312" i="7"/>
  <c r="X312" i="7" s="1"/>
  <c r="P313" i="7"/>
  <c r="Q670" i="7"/>
  <c r="W670" i="7" s="1"/>
  <c r="P671" i="7"/>
  <c r="Q281" i="7"/>
  <c r="U281" i="7" s="1"/>
  <c r="V281" i="7" s="1"/>
  <c r="P282" i="7"/>
  <c r="U119" i="7"/>
  <c r="V119" i="7" s="1"/>
  <c r="W119" i="7"/>
  <c r="Q547" i="7"/>
  <c r="X547" i="7" s="1"/>
  <c r="P548" i="7"/>
  <c r="Q413" i="7"/>
  <c r="W413" i="7" s="1"/>
  <c r="P414" i="7"/>
  <c r="U115" i="7"/>
  <c r="V115" i="7" s="1"/>
  <c r="U114" i="7"/>
  <c r="V114" i="7" s="1"/>
  <c r="X108" i="7"/>
  <c r="X107" i="7"/>
  <c r="U191" i="7"/>
  <c r="V191" i="7" s="1"/>
  <c r="U189" i="7"/>
  <c r="V189" i="7" s="1"/>
  <c r="X189" i="7"/>
  <c r="X63" i="7"/>
  <c r="U63" i="7"/>
  <c r="V63" i="7" s="1"/>
  <c r="X69" i="7"/>
  <c r="W68" i="7"/>
  <c r="X225" i="7"/>
  <c r="U226" i="7"/>
  <c r="V226" i="7" s="1"/>
  <c r="U386" i="7"/>
  <c r="V386" i="7" s="1"/>
  <c r="W386" i="7"/>
  <c r="U231" i="7"/>
  <c r="V231" i="7" s="1"/>
  <c r="X230" i="7"/>
  <c r="W231" i="7"/>
  <c r="W230" i="7"/>
  <c r="X236" i="7"/>
  <c r="W387" i="7"/>
  <c r="U388" i="7"/>
  <c r="V388" i="7" s="1"/>
  <c r="Q345" i="7"/>
  <c r="U345" i="7" s="1"/>
  <c r="V345" i="7" s="1"/>
  <c r="P346" i="7"/>
  <c r="W726" i="7"/>
  <c r="U726" i="7"/>
  <c r="V726" i="7" s="1"/>
  <c r="X252" i="7"/>
  <c r="U252" i="7"/>
  <c r="V252" i="7" s="1"/>
  <c r="U125" i="7"/>
  <c r="V125" i="7" s="1"/>
  <c r="U495" i="7"/>
  <c r="V495" i="7" s="1"/>
  <c r="U494" i="7"/>
  <c r="V494" i="7" s="1"/>
  <c r="X495" i="7"/>
  <c r="X226" i="7"/>
  <c r="U185" i="7"/>
  <c r="V185" i="7" s="1"/>
  <c r="U184" i="7"/>
  <c r="V184" i="7" s="1"/>
  <c r="U484" i="7"/>
  <c r="V484" i="7" s="1"/>
  <c r="W483" i="7"/>
  <c r="X228" i="7"/>
  <c r="U229" i="7"/>
  <c r="V229" i="7" s="1"/>
  <c r="U158" i="7"/>
  <c r="V158" i="7" s="1"/>
  <c r="U182" i="7"/>
  <c r="V182" i="7" s="1"/>
  <c r="X182" i="7"/>
  <c r="U506" i="7"/>
  <c r="V506" i="7" s="1"/>
  <c r="U693" i="7"/>
  <c r="V693" i="7" s="1"/>
  <c r="X692" i="7"/>
  <c r="U579" i="7"/>
  <c r="V579" i="7" s="1"/>
  <c r="X578" i="7"/>
  <c r="U740" i="7"/>
  <c r="V740" i="7" s="1"/>
  <c r="U739" i="7"/>
  <c r="V739" i="7" s="1"/>
  <c r="X448" i="7"/>
  <c r="W689" i="7"/>
  <c r="U690" i="7"/>
  <c r="V690" i="7" s="1"/>
  <c r="X688" i="7"/>
  <c r="X690" i="7"/>
  <c r="X664" i="7"/>
  <c r="X465" i="7"/>
  <c r="X566" i="7"/>
  <c r="W691" i="7"/>
  <c r="U349" i="7"/>
  <c r="V349" i="7" s="1"/>
  <c r="W349" i="7"/>
  <c r="W730" i="7"/>
  <c r="U730" i="7"/>
  <c r="V730" i="7" s="1"/>
  <c r="X741" i="7"/>
  <c r="W741" i="7"/>
  <c r="W654" i="7"/>
  <c r="U510" i="7"/>
  <c r="V510" i="7" s="1"/>
  <c r="U583" i="7"/>
  <c r="V583" i="7" s="1"/>
  <c r="X583" i="7"/>
  <c r="X727" i="7"/>
  <c r="U728" i="7"/>
  <c r="V728" i="7" s="1"/>
  <c r="U727" i="7"/>
  <c r="V727" i="7" s="1"/>
  <c r="W81" i="7"/>
  <c r="X212" i="7"/>
  <c r="X724" i="7"/>
  <c r="Q400" i="7"/>
  <c r="P401" i="7"/>
  <c r="Q114" i="7"/>
  <c r="X114" i="7" s="1"/>
  <c r="P115" i="7"/>
  <c r="P344" i="7"/>
  <c r="P256" i="7"/>
  <c r="P448" i="7"/>
  <c r="P255" i="7"/>
  <c r="P102" i="7"/>
  <c r="P29" i="7"/>
  <c r="X156" i="7"/>
  <c r="W494" i="7"/>
  <c r="W575" i="7"/>
  <c r="W743" i="7"/>
  <c r="U539" i="7"/>
  <c r="V539" i="7" s="1"/>
  <c r="P735" i="7"/>
  <c r="P697" i="7"/>
  <c r="P474" i="7"/>
  <c r="P469" i="7"/>
  <c r="P441" i="7"/>
  <c r="P159" i="7"/>
  <c r="P173" i="7"/>
  <c r="P146" i="7"/>
  <c r="P708" i="7"/>
  <c r="P646" i="7"/>
  <c r="P532" i="7"/>
  <c r="P509" i="7"/>
  <c r="P335" i="7"/>
  <c r="P287" i="7"/>
  <c r="P487" i="7"/>
  <c r="P183" i="7"/>
  <c r="P95" i="7"/>
  <c r="P70" i="7"/>
  <c r="P724" i="7"/>
  <c r="P668" i="7"/>
  <c r="P625" i="7"/>
  <c r="P542" i="7"/>
  <c r="P482" i="7"/>
  <c r="P445" i="7"/>
  <c r="P358" i="7"/>
  <c r="P334" i="7"/>
  <c r="P286" i="7"/>
  <c r="P732" i="7"/>
  <c r="P656" i="7"/>
  <c r="P513" i="7"/>
  <c r="P389" i="7"/>
  <c r="P150" i="7"/>
  <c r="X125" i="7"/>
  <c r="X148" i="7"/>
  <c r="W560" i="7"/>
  <c r="W225" i="7"/>
  <c r="W191" i="7"/>
  <c r="W229" i="7"/>
  <c r="W196" i="7"/>
  <c r="W184" i="7"/>
  <c r="W738" i="7"/>
  <c r="X739" i="7"/>
  <c r="X115" i="7"/>
  <c r="W431" i="7"/>
  <c r="U230" i="7"/>
  <c r="V230" i="7" s="1"/>
  <c r="U228" i="7"/>
  <c r="V228" i="7" s="1"/>
  <c r="U697" i="7"/>
  <c r="V697" i="7" s="1"/>
  <c r="U225" i="7"/>
  <c r="V225" i="7" s="1"/>
  <c r="U43" i="7"/>
  <c r="V43" i="7" s="1"/>
  <c r="U88" i="7"/>
  <c r="V88" i="7" s="1"/>
  <c r="W41" i="7"/>
  <c r="W177" i="7"/>
  <c r="W348" i="7"/>
  <c r="X386" i="7"/>
  <c r="U42" i="7"/>
  <c r="V42" i="7" s="1"/>
  <c r="U55" i="7"/>
  <c r="V55" i="7" s="1"/>
  <c r="U310" i="7"/>
  <c r="V310" i="7" s="1"/>
  <c r="W495" i="7"/>
  <c r="W576" i="7"/>
  <c r="X431" i="7"/>
  <c r="U358" i="7"/>
  <c r="V358" i="7" s="1"/>
  <c r="X186" i="7"/>
  <c r="U214" i="7"/>
  <c r="V214" i="7" s="1"/>
  <c r="W484" i="7"/>
  <c r="X102" i="7"/>
  <c r="W595" i="7"/>
  <c r="P368" i="7"/>
  <c r="P224" i="7"/>
  <c r="W593" i="7"/>
  <c r="X233" i="7"/>
  <c r="U320" i="7"/>
  <c r="V320" i="7" s="1"/>
  <c r="U223" i="7"/>
  <c r="V223" i="7" s="1"/>
  <c r="X632" i="7"/>
  <c r="X499" i="7"/>
  <c r="X745" i="7"/>
  <c r="W215" i="7"/>
  <c r="W337" i="7"/>
  <c r="X188" i="7"/>
  <c r="X313" i="7"/>
  <c r="W320" i="7"/>
  <c r="U138" i="7"/>
  <c r="V138" i="7" s="1"/>
  <c r="U235" i="7"/>
  <c r="V235" i="7" s="1"/>
  <c r="U427" i="7"/>
  <c r="V427" i="7" s="1"/>
  <c r="U110" i="7"/>
  <c r="V110" i="7" s="1"/>
  <c r="P376" i="7"/>
  <c r="P244" i="7"/>
  <c r="P144" i="7"/>
  <c r="P630" i="7"/>
  <c r="P589" i="7"/>
  <c r="P323" i="7"/>
  <c r="P40" i="7"/>
  <c r="P459" i="7"/>
  <c r="P120" i="7"/>
  <c r="P122" i="7"/>
  <c r="P609" i="7"/>
  <c r="P457" i="7"/>
  <c r="P48" i="7"/>
  <c r="P28" i="7"/>
  <c r="W636" i="7"/>
  <c r="X561" i="7"/>
  <c r="U387" i="7"/>
  <c r="V387" i="7" s="1"/>
  <c r="U632" i="7"/>
  <c r="V632" i="7" s="1"/>
  <c r="U187" i="7"/>
  <c r="V187" i="7" s="1"/>
  <c r="W115" i="7"/>
  <c r="W116" i="7"/>
  <c r="W226" i="7"/>
  <c r="U633" i="7"/>
  <c r="V633" i="7" s="1"/>
  <c r="W701" i="7"/>
  <c r="W562" i="7"/>
  <c r="U157" i="7"/>
  <c r="V157" i="7" s="1"/>
  <c r="W572" i="7"/>
  <c r="W577" i="7"/>
  <c r="W567" i="7"/>
  <c r="W67" i="7"/>
  <c r="W664" i="7"/>
  <c r="W382" i="7"/>
  <c r="U665" i="7"/>
  <c r="V665" i="7" s="1"/>
  <c r="U183" i="7"/>
  <c r="V183" i="7" s="1"/>
  <c r="X378" i="7"/>
  <c r="W688" i="7"/>
  <c r="W47" i="7"/>
  <c r="X123" i="7"/>
  <c r="U142" i="7"/>
  <c r="V142" i="7" s="1"/>
  <c r="W269" i="7"/>
  <c r="X180" i="7"/>
  <c r="W88" i="7"/>
  <c r="W162" i="7"/>
  <c r="W329" i="7"/>
  <c r="X185" i="7"/>
  <c r="X744" i="7"/>
  <c r="X34" i="7"/>
  <c r="U111" i="7"/>
  <c r="V111" i="7" s="1"/>
  <c r="W260" i="7"/>
  <c r="X294" i="7"/>
  <c r="U140" i="7"/>
  <c r="V140" i="7" s="1"/>
  <c r="U276" i="7"/>
  <c r="V276" i="7" s="1"/>
  <c r="W292" i="7"/>
  <c r="U69" i="7"/>
  <c r="V69" i="7" s="1"/>
  <c r="X197" i="7"/>
  <c r="W398" i="7"/>
  <c r="X335" i="7"/>
  <c r="W487" i="7"/>
  <c r="U332" i="7"/>
  <c r="V332" i="7" s="1"/>
  <c r="W468" i="7"/>
  <c r="X32" i="7"/>
  <c r="X85" i="7"/>
  <c r="U221" i="7"/>
  <c r="V221" i="7" s="1"/>
  <c r="X340" i="7"/>
  <c r="W739" i="7"/>
  <c r="W322" i="7"/>
  <c r="X458" i="7"/>
  <c r="U379" i="7"/>
  <c r="V379" i="7" s="1"/>
  <c r="W278" i="7"/>
  <c r="X464" i="7"/>
  <c r="U296" i="7"/>
  <c r="V296" i="7" s="1"/>
  <c r="X354" i="7"/>
  <c r="X60" i="7"/>
  <c r="W288" i="7"/>
  <c r="X457" i="7"/>
  <c r="X521" i="7"/>
  <c r="U586" i="7"/>
  <c r="V586" i="7" s="1"/>
  <c r="X570" i="7"/>
  <c r="X755" i="7"/>
  <c r="W454" i="7"/>
  <c r="W541" i="7"/>
  <c r="X655" i="7"/>
  <c r="X59" i="7"/>
  <c r="X415" i="7"/>
  <c r="W397" i="7"/>
  <c r="U716" i="7"/>
  <c r="V716" i="7" s="1"/>
  <c r="X686" i="7"/>
  <c r="X286" i="7"/>
  <c r="W347" i="7"/>
  <c r="W486" i="7"/>
  <c r="W621" i="7"/>
  <c r="X645" i="7"/>
  <c r="X608" i="7"/>
  <c r="U679" i="7"/>
  <c r="V679" i="7" s="1"/>
  <c r="X449" i="7"/>
  <c r="X676" i="7"/>
  <c r="W624" i="7"/>
  <c r="X540" i="7"/>
  <c r="W731" i="7"/>
  <c r="X648" i="7"/>
  <c r="W580" i="7"/>
  <c r="X712" i="7"/>
  <c r="X544" i="7"/>
  <c r="U695" i="7"/>
  <c r="V695" i="7" s="1"/>
  <c r="W95" i="7"/>
  <c r="W304" i="7"/>
  <c r="W341" i="7"/>
  <c r="W263" i="7"/>
  <c r="X346" i="7"/>
  <c r="X614" i="7"/>
  <c r="X319" i="7"/>
  <c r="W520" i="7"/>
  <c r="X480" i="7"/>
  <c r="X747" i="7"/>
  <c r="W668" i="7"/>
  <c r="P751" i="7"/>
  <c r="P695" i="7"/>
  <c r="P678" i="7"/>
  <c r="P590" i="7"/>
  <c r="P566" i="7"/>
  <c r="P496" i="7"/>
  <c r="P490" i="7"/>
  <c r="P492" i="7"/>
  <c r="P88" i="7"/>
  <c r="P63" i="7"/>
  <c r="P711" i="7"/>
  <c r="P311" i="7"/>
  <c r="P684" i="7"/>
  <c r="P660" i="7"/>
  <c r="P629" i="7"/>
  <c r="P610" i="7"/>
  <c r="P362" i="7"/>
  <c r="P198" i="7"/>
  <c r="P293" i="7"/>
  <c r="P273" i="7"/>
  <c r="P415" i="7"/>
  <c r="P237" i="7"/>
  <c r="P213" i="7"/>
  <c r="P197" i="7"/>
  <c r="W87" i="7"/>
  <c r="W355" i="7"/>
  <c r="W438" i="7"/>
  <c r="W238" i="7"/>
  <c r="W528" i="7"/>
  <c r="X713" i="7"/>
  <c r="W378" i="7"/>
  <c r="W536" i="7"/>
  <c r="W159" i="7"/>
  <c r="X239" i="7"/>
  <c r="X138" i="7"/>
  <c r="U87" i="7"/>
  <c r="V87" i="7" s="1"/>
  <c r="U188" i="7"/>
  <c r="V188" i="7" s="1"/>
  <c r="X51" i="7"/>
  <c r="X111" i="7"/>
  <c r="X37" i="7"/>
  <c r="X210" i="7"/>
  <c r="W98" i="7"/>
  <c r="W208" i="7"/>
  <c r="W404" i="7"/>
  <c r="W307" i="7"/>
  <c r="W410" i="7"/>
  <c r="X277" i="7"/>
  <c r="W356" i="7"/>
  <c r="U497" i="7"/>
  <c r="V497" i="7" s="1"/>
  <c r="W170" i="7"/>
  <c r="X526" i="7"/>
  <c r="X128" i="7"/>
  <c r="X168" i="7"/>
  <c r="W266" i="7"/>
  <c r="X401" i="7"/>
  <c r="P757" i="7"/>
  <c r="P743" i="7"/>
  <c r="P525" i="7"/>
  <c r="P495" i="7"/>
  <c r="P685" i="7"/>
  <c r="P319" i="7"/>
  <c r="P295" i="7"/>
  <c r="P676" i="7"/>
  <c r="P621" i="7"/>
  <c r="P314" i="7"/>
  <c r="P270" i="7"/>
  <c r="P182" i="7"/>
  <c r="P119" i="7"/>
  <c r="P683" i="7"/>
  <c r="P357" i="7"/>
  <c r="P281" i="7"/>
  <c r="P413" i="7"/>
  <c r="P253" i="7"/>
  <c r="P411" i="7"/>
  <c r="X39" i="7"/>
  <c r="W311" i="7"/>
  <c r="W221" i="7"/>
  <c r="W317" i="7"/>
  <c r="W250" i="7"/>
  <c r="X585" i="7"/>
  <c r="X694" i="7"/>
  <c r="W631" i="7"/>
  <c r="X42" i="7"/>
  <c r="X209" i="7"/>
  <c r="U112" i="7"/>
  <c r="V112" i="7" s="1"/>
  <c r="Q56" i="7"/>
  <c r="P57" i="7"/>
  <c r="Q74" i="7"/>
  <c r="X74" i="7" s="1"/>
  <c r="P75" i="7"/>
  <c r="Q364" i="7"/>
  <c r="U364" i="7" s="1"/>
  <c r="V364" i="7" s="1"/>
  <c r="P365" i="7"/>
  <c r="Q525" i="7"/>
  <c r="W525" i="7" s="1"/>
  <c r="P526" i="7"/>
  <c r="Q92" i="7"/>
  <c r="P93" i="7"/>
  <c r="Q50" i="7"/>
  <c r="X50" i="7" s="1"/>
  <c r="P51" i="7"/>
  <c r="Q289" i="7"/>
  <c r="X289" i="7" s="1"/>
  <c r="P290" i="7"/>
  <c r="Q190" i="7"/>
  <c r="W190" i="7" s="1"/>
  <c r="P191" i="7"/>
  <c r="Q344" i="7"/>
  <c r="U344" i="7" s="1"/>
  <c r="V344" i="7" s="1"/>
  <c r="P345" i="7"/>
  <c r="Q505" i="7"/>
  <c r="W505" i="7" s="1"/>
  <c r="P506" i="7"/>
  <c r="Q530" i="7"/>
  <c r="X530" i="7" s="1"/>
  <c r="P531" i="7"/>
  <c r="Q594" i="7"/>
  <c r="X594" i="7" s="1"/>
  <c r="P595" i="7"/>
  <c r="Q517" i="7"/>
  <c r="P518" i="7"/>
  <c r="Q666" i="7"/>
  <c r="U666" i="7" s="1"/>
  <c r="V666" i="7" s="1"/>
  <c r="P667" i="7"/>
  <c r="Q705" i="7"/>
  <c r="U705" i="7" s="1"/>
  <c r="V705" i="7" s="1"/>
  <c r="P706" i="7"/>
  <c r="Q270" i="7"/>
  <c r="X270" i="7" s="1"/>
  <c r="P271" i="7"/>
  <c r="Q462" i="7"/>
  <c r="W462" i="7" s="1"/>
  <c r="P463" i="7"/>
  <c r="X274" i="7"/>
  <c r="U274" i="7"/>
  <c r="V274" i="7" s="1"/>
  <c r="Q587" i="7"/>
  <c r="P588" i="7"/>
  <c r="Q706" i="7"/>
  <c r="U706" i="7" s="1"/>
  <c r="V706" i="7" s="1"/>
  <c r="P707" i="7"/>
  <c r="U39" i="7"/>
  <c r="V39" i="7" s="1"/>
  <c r="U200" i="7"/>
  <c r="V200" i="7" s="1"/>
  <c r="X200" i="7"/>
  <c r="W90" i="7"/>
  <c r="X90" i="7"/>
  <c r="Q488" i="7"/>
  <c r="W488" i="7" s="1"/>
  <c r="P489" i="7"/>
  <c r="Q205" i="7"/>
  <c r="U205" i="7" s="1"/>
  <c r="V205" i="7" s="1"/>
  <c r="P206" i="7"/>
  <c r="Q253" i="7"/>
  <c r="P254" i="7"/>
  <c r="W247" i="7"/>
  <c r="U81" i="7"/>
  <c r="V81" i="7" s="1"/>
  <c r="X80" i="7"/>
  <c r="X45" i="7"/>
  <c r="W45" i="7"/>
  <c r="W109" i="7"/>
  <c r="W301" i="7"/>
  <c r="Q132" i="7"/>
  <c r="W132" i="7" s="1"/>
  <c r="P133" i="7"/>
  <c r="U33" i="7"/>
  <c r="V33" i="7" s="1"/>
  <c r="X33" i="7"/>
  <c r="U117" i="7"/>
  <c r="V117" i="7" s="1"/>
  <c r="X117" i="7"/>
  <c r="X118" i="7"/>
  <c r="W434" i="7"/>
  <c r="Q627" i="7"/>
  <c r="W627" i="7" s="1"/>
  <c r="P628" i="7"/>
  <c r="W334" i="7"/>
  <c r="X143" i="7"/>
  <c r="W142" i="7"/>
  <c r="X271" i="7"/>
  <c r="W270" i="7"/>
  <c r="U372" i="7"/>
  <c r="V372" i="7" s="1"/>
  <c r="X371" i="7"/>
  <c r="W144" i="7"/>
  <c r="W145" i="7"/>
  <c r="U634" i="7"/>
  <c r="V634" i="7" s="1"/>
  <c r="X634" i="7"/>
  <c r="W100" i="7"/>
  <c r="U392" i="7"/>
  <c r="V392" i="7" s="1"/>
  <c r="W392" i="7"/>
  <c r="Q740" i="7"/>
  <c r="W740" i="7" s="1"/>
  <c r="P741" i="7"/>
  <c r="X36" i="7"/>
  <c r="W154" i="7"/>
  <c r="X425" i="7"/>
  <c r="W490" i="7"/>
  <c r="X489" i="7"/>
  <c r="U554" i="7"/>
  <c r="V554" i="7" s="1"/>
  <c r="X553" i="7"/>
  <c r="U587" i="7"/>
  <c r="V587" i="7" s="1"/>
  <c r="X587" i="7"/>
  <c r="U672" i="7"/>
  <c r="V672" i="7" s="1"/>
  <c r="X672" i="7"/>
  <c r="W258" i="7"/>
  <c r="W497" i="7"/>
  <c r="W669" i="7"/>
  <c r="W537" i="7"/>
  <c r="U537" i="7"/>
  <c r="V537" i="7" s="1"/>
  <c r="W193" i="7"/>
  <c r="W680" i="7"/>
  <c r="X749" i="7"/>
  <c r="X750" i="7"/>
  <c r="X659" i="7"/>
  <c r="X469" i="7"/>
  <c r="W429" i="7"/>
  <c r="W619" i="7"/>
  <c r="X754" i="7"/>
  <c r="P639" i="7"/>
  <c r="P612" i="7"/>
  <c r="P340" i="7"/>
  <c r="P212" i="7"/>
  <c r="P125" i="7"/>
  <c r="P44" i="7"/>
  <c r="P693" i="7"/>
  <c r="P669" i="7"/>
  <c r="P573" i="7"/>
  <c r="P560" i="7"/>
  <c r="P391" i="7"/>
  <c r="P355" i="7"/>
  <c r="P175" i="7"/>
  <c r="P121" i="7"/>
  <c r="P158" i="7"/>
  <c r="P42" i="7"/>
  <c r="P428" i="7"/>
  <c r="P439" i="7"/>
  <c r="P748" i="7"/>
  <c r="P722" i="7"/>
  <c r="P659" i="7"/>
  <c r="P652" i="7"/>
  <c r="P443" i="7"/>
  <c r="P109" i="7"/>
  <c r="X135" i="7"/>
  <c r="W61" i="7"/>
  <c r="W141" i="7"/>
  <c r="W174" i="7"/>
  <c r="X531" i="7"/>
  <c r="X338" i="7"/>
  <c r="X628" i="7"/>
  <c r="X631" i="7"/>
  <c r="W74" i="7"/>
  <c r="X299" i="7"/>
  <c r="W442" i="7"/>
  <c r="W391" i="7"/>
  <c r="X718" i="7"/>
  <c r="X287" i="7"/>
  <c r="W291" i="7"/>
  <c r="W268" i="7"/>
  <c r="X463" i="7"/>
  <c r="U523" i="7"/>
  <c r="V523" i="7" s="1"/>
  <c r="U271" i="7"/>
  <c r="V271" i="7" s="1"/>
  <c r="Q171" i="7"/>
  <c r="U171" i="7" s="1"/>
  <c r="V171" i="7" s="1"/>
  <c r="P172" i="7"/>
  <c r="U483" i="7"/>
  <c r="V483" i="7" s="1"/>
  <c r="X483" i="7"/>
  <c r="Q492" i="7"/>
  <c r="W492" i="7" s="1"/>
  <c r="P493" i="7"/>
  <c r="Q147" i="7"/>
  <c r="W147" i="7" s="1"/>
  <c r="P148" i="7"/>
  <c r="Q106" i="7"/>
  <c r="U106" i="7" s="1"/>
  <c r="V106" i="7" s="1"/>
  <c r="P107" i="7"/>
  <c r="Q476" i="7"/>
  <c r="U476" i="7" s="1"/>
  <c r="V476" i="7" s="1"/>
  <c r="P477" i="7"/>
  <c r="Q435" i="7"/>
  <c r="W435" i="7" s="1"/>
  <c r="P436" i="7"/>
  <c r="Q549" i="7"/>
  <c r="X549" i="7" s="1"/>
  <c r="P550" i="7"/>
  <c r="Q374" i="7"/>
  <c r="U374" i="7" s="1"/>
  <c r="V374" i="7" s="1"/>
  <c r="P375" i="7"/>
  <c r="Q498" i="7"/>
  <c r="U498" i="7" s="1"/>
  <c r="V498" i="7" s="1"/>
  <c r="P499" i="7"/>
  <c r="Q342" i="7"/>
  <c r="W342" i="7" s="1"/>
  <c r="P343" i="7"/>
  <c r="Q297" i="7"/>
  <c r="U297" i="7" s="1"/>
  <c r="V297" i="7" s="1"/>
  <c r="P298" i="7"/>
  <c r="X572" i="7"/>
  <c r="U572" i="7"/>
  <c r="V572" i="7" s="1"/>
  <c r="U538" i="7"/>
  <c r="V538" i="7" s="1"/>
  <c r="X538" i="7"/>
  <c r="Q169" i="7"/>
  <c r="X169" i="7" s="1"/>
  <c r="P170" i="7"/>
  <c r="Q555" i="7"/>
  <c r="W555" i="7" s="1"/>
  <c r="P556" i="7"/>
  <c r="Q300" i="7"/>
  <c r="U300" i="7" s="1"/>
  <c r="V300" i="7" s="1"/>
  <c r="P301" i="7"/>
  <c r="Q369" i="7"/>
  <c r="X369" i="7" s="1"/>
  <c r="P370" i="7"/>
  <c r="U71" i="7"/>
  <c r="V71" i="7" s="1"/>
  <c r="X70" i="7"/>
  <c r="X103" i="7"/>
  <c r="W103" i="7"/>
  <c r="U167" i="7"/>
  <c r="V167" i="7" s="1"/>
  <c r="W207" i="7"/>
  <c r="X207" i="7"/>
  <c r="Q564" i="7"/>
  <c r="P565" i="7"/>
  <c r="Q533" i="7"/>
  <c r="X533" i="7" s="1"/>
  <c r="P534" i="7"/>
  <c r="Q465" i="7"/>
  <c r="W465" i="7" s="1"/>
  <c r="P466" i="7"/>
  <c r="W127" i="7"/>
  <c r="W279" i="7"/>
  <c r="U49" i="7"/>
  <c r="V49" i="7" s="1"/>
  <c r="X78" i="7"/>
  <c r="U78" i="7"/>
  <c r="V78" i="7" s="1"/>
  <c r="W77" i="7"/>
  <c r="X205" i="7"/>
  <c r="U270" i="7"/>
  <c r="V270" i="7" s="1"/>
  <c r="X333" i="7"/>
  <c r="W333" i="7"/>
  <c r="Q453" i="7"/>
  <c r="X453" i="7" s="1"/>
  <c r="P454" i="7"/>
  <c r="Q708" i="7"/>
  <c r="U708" i="7" s="1"/>
  <c r="V708" i="7" s="1"/>
  <c r="P709" i="7"/>
  <c r="X466" i="7"/>
  <c r="X467" i="7"/>
  <c r="Q409" i="7"/>
  <c r="W409" i="7" s="1"/>
  <c r="P410" i="7"/>
  <c r="X53" i="7"/>
  <c r="X122" i="7"/>
  <c r="W122" i="7"/>
  <c r="U375" i="7"/>
  <c r="V375" i="7" s="1"/>
  <c r="W374" i="7"/>
  <c r="X206" i="7"/>
  <c r="W206" i="7"/>
  <c r="U331" i="7"/>
  <c r="V331" i="7" s="1"/>
  <c r="X330" i="7"/>
  <c r="Q579" i="7"/>
  <c r="W579" i="7" s="1"/>
  <c r="P580" i="7"/>
  <c r="W423" i="7"/>
  <c r="W130" i="7"/>
  <c r="W257" i="7"/>
  <c r="X257" i="7"/>
  <c r="W150" i="7"/>
  <c r="X151" i="7"/>
  <c r="W427" i="7"/>
  <c r="X428" i="7"/>
  <c r="W473" i="7"/>
  <c r="W472" i="7"/>
  <c r="W515" i="7"/>
  <c r="W516" i="7"/>
  <c r="X515" i="7"/>
  <c r="U178" i="7"/>
  <c r="V178" i="7" s="1"/>
  <c r="W137" i="7"/>
  <c r="X136" i="7"/>
  <c r="X368" i="7"/>
  <c r="U314" i="7"/>
  <c r="V314" i="7" s="1"/>
  <c r="X314" i="7"/>
  <c r="W394" i="7"/>
  <c r="X393" i="7"/>
  <c r="W649" i="7"/>
  <c r="X650" i="7"/>
  <c r="X735" i="7"/>
  <c r="X492" i="7"/>
  <c r="W361" i="7"/>
  <c r="W513" i="7"/>
  <c r="W512" i="7"/>
  <c r="X396" i="7"/>
  <c r="U590" i="7"/>
  <c r="V590" i="7" s="1"/>
  <c r="W589" i="7"/>
  <c r="W714" i="7"/>
  <c r="W604" i="7"/>
  <c r="X600" i="7"/>
  <c r="X601" i="7"/>
  <c r="X218" i="7"/>
  <c r="W218" i="7"/>
  <c r="W746" i="7"/>
  <c r="W607" i="7"/>
  <c r="X606" i="7"/>
  <c r="X607" i="7"/>
  <c r="W641" i="7"/>
  <c r="X641" i="7"/>
  <c r="X574" i="7"/>
  <c r="W574" i="7"/>
  <c r="X674" i="7"/>
  <c r="X615" i="7"/>
  <c r="X616" i="7"/>
  <c r="W752" i="7"/>
  <c r="P670" i="7"/>
  <c r="P623" i="7"/>
  <c r="P549" i="7"/>
  <c r="P512" i="7"/>
  <c r="P406" i="7"/>
  <c r="P352" i="7"/>
  <c r="P280" i="7"/>
  <c r="P409" i="7"/>
  <c r="P100" i="7"/>
  <c r="P734" i="7"/>
  <c r="P719" i="7"/>
  <c r="P536" i="7"/>
  <c r="P239" i="7"/>
  <c r="P207" i="7"/>
  <c r="P596" i="7"/>
  <c r="P523" i="7"/>
  <c r="P430" i="7"/>
  <c r="P386" i="7"/>
  <c r="P230" i="7"/>
  <c r="P214" i="7"/>
  <c r="P37" i="7"/>
  <c r="P740" i="7"/>
  <c r="P644" i="7"/>
  <c r="X48" i="7"/>
  <c r="W365" i="7"/>
  <c r="X276" i="7"/>
  <c r="W302" i="7"/>
  <c r="X403" i="7"/>
  <c r="X409" i="7"/>
  <c r="X537" i="7"/>
  <c r="X681" i="7"/>
  <c r="W659" i="7"/>
  <c r="W26" i="7"/>
  <c r="X251" i="7"/>
  <c r="W161" i="7"/>
  <c r="W458" i="7"/>
  <c r="W430" i="7"/>
  <c r="W561" i="7"/>
  <c r="X593" i="7"/>
  <c r="X662" i="7"/>
  <c r="W50" i="7"/>
  <c r="W236" i="7"/>
  <c r="W732" i="7"/>
  <c r="U60" i="7"/>
  <c r="V60" i="7" s="1"/>
  <c r="U491" i="7"/>
  <c r="V491" i="7" s="1"/>
  <c r="U143" i="7"/>
  <c r="V143" i="7" s="1"/>
  <c r="U233" i="7"/>
  <c r="V233" i="7" s="1"/>
  <c r="U660" i="7"/>
  <c r="V660" i="7" s="1"/>
  <c r="U420" i="7"/>
  <c r="V420" i="7" s="1"/>
  <c r="X420" i="7"/>
  <c r="X190" i="7"/>
  <c r="U517" i="7"/>
  <c r="V517" i="7" s="1"/>
  <c r="W517" i="7"/>
  <c r="U733" i="7"/>
  <c r="V733" i="7" s="1"/>
  <c r="W733" i="7"/>
  <c r="U412" i="7"/>
  <c r="V412" i="7" s="1"/>
  <c r="W412" i="7"/>
  <c r="U623" i="7"/>
  <c r="V623" i="7" s="1"/>
  <c r="X623" i="7"/>
  <c r="U742" i="7"/>
  <c r="V742" i="7" s="1"/>
  <c r="W742" i="7"/>
  <c r="U103" i="7"/>
  <c r="V103" i="7" s="1"/>
  <c r="U80" i="7"/>
  <c r="V80" i="7" s="1"/>
  <c r="U79" i="7"/>
  <c r="V79" i="7" s="1"/>
  <c r="X79" i="7"/>
  <c r="U164" i="7"/>
  <c r="V164" i="7" s="1"/>
  <c r="X163" i="7"/>
  <c r="U244" i="7"/>
  <c r="V244" i="7" s="1"/>
  <c r="W243" i="7"/>
  <c r="U94" i="7"/>
  <c r="V94" i="7" s="1"/>
  <c r="U95" i="7"/>
  <c r="V95" i="7" s="1"/>
  <c r="W94" i="7"/>
  <c r="U83" i="7"/>
  <c r="V83" i="7" s="1"/>
  <c r="W83" i="7"/>
  <c r="U84" i="7"/>
  <c r="V84" i="7" s="1"/>
  <c r="U172" i="7"/>
  <c r="V172" i="7" s="1"/>
  <c r="X172" i="7"/>
  <c r="U248" i="7"/>
  <c r="V248" i="7" s="1"/>
  <c r="W248" i="7"/>
  <c r="U312" i="7"/>
  <c r="V312" i="7" s="1"/>
  <c r="U311" i="7"/>
  <c r="V311" i="7" s="1"/>
  <c r="W312" i="7"/>
  <c r="U109" i="7"/>
  <c r="V109" i="7" s="1"/>
  <c r="W110" i="7"/>
  <c r="U173" i="7"/>
  <c r="V173" i="7" s="1"/>
  <c r="U174" i="7"/>
  <c r="V174" i="7" s="1"/>
  <c r="U237" i="7"/>
  <c r="V237" i="7" s="1"/>
  <c r="U238" i="7"/>
  <c r="V238" i="7" s="1"/>
  <c r="U302" i="7"/>
  <c r="V302" i="7" s="1"/>
  <c r="U301" i="7"/>
  <c r="V301" i="7" s="1"/>
  <c r="U737" i="7"/>
  <c r="V737" i="7" s="1"/>
  <c r="W737" i="7"/>
  <c r="U96" i="7"/>
  <c r="V96" i="7" s="1"/>
  <c r="X95" i="7"/>
  <c r="U256" i="7"/>
  <c r="V256" i="7" s="1"/>
  <c r="X256" i="7"/>
  <c r="X255" i="7"/>
  <c r="W256" i="7"/>
  <c r="W44" i="7"/>
  <c r="X44" i="7"/>
  <c r="U201" i="7"/>
  <c r="V201" i="7" s="1"/>
  <c r="U202" i="7"/>
  <c r="V202" i="7" s="1"/>
  <c r="W201" i="7"/>
  <c r="X202" i="7"/>
  <c r="U290" i="7"/>
  <c r="V290" i="7" s="1"/>
  <c r="X290" i="7"/>
  <c r="U133" i="7"/>
  <c r="V133" i="7" s="1"/>
  <c r="U132" i="7"/>
  <c r="V132" i="7" s="1"/>
  <c r="X132" i="7"/>
  <c r="W133" i="7"/>
  <c r="U269" i="7"/>
  <c r="V269" i="7" s="1"/>
  <c r="X268" i="7"/>
  <c r="U371" i="7"/>
  <c r="V371" i="7" s="1"/>
  <c r="W370" i="7"/>
  <c r="U434" i="7"/>
  <c r="V434" i="7" s="1"/>
  <c r="X434" i="7"/>
  <c r="U499" i="7"/>
  <c r="V499" i="7" s="1"/>
  <c r="X198" i="7"/>
  <c r="U198" i="7"/>
  <c r="V198" i="7" s="1"/>
  <c r="W28" i="7"/>
  <c r="U28" i="7"/>
  <c r="V28" i="7" s="1"/>
  <c r="U196" i="7"/>
  <c r="V196" i="7" s="1"/>
  <c r="W195" i="7"/>
  <c r="U304" i="7"/>
  <c r="V304" i="7" s="1"/>
  <c r="W303" i="7"/>
  <c r="U93" i="7"/>
  <c r="V93" i="7" s="1"/>
  <c r="U92" i="7"/>
  <c r="V92" i="7" s="1"/>
  <c r="X92" i="7"/>
  <c r="W92" i="7"/>
  <c r="U82" i="7"/>
  <c r="V82" i="7" s="1"/>
  <c r="X82" i="7"/>
  <c r="X81" i="7"/>
  <c r="U166" i="7"/>
  <c r="V166" i="7" s="1"/>
  <c r="X165" i="7"/>
  <c r="U249" i="7"/>
  <c r="V249" i="7" s="1"/>
  <c r="W249" i="7"/>
  <c r="U250" i="7"/>
  <c r="V250" i="7" s="1"/>
  <c r="X249" i="7"/>
  <c r="U213" i="7"/>
  <c r="V213" i="7" s="1"/>
  <c r="W213" i="7"/>
  <c r="U335" i="7"/>
  <c r="V335" i="7" s="1"/>
  <c r="U407" i="7"/>
  <c r="V407" i="7" s="1"/>
  <c r="X407" i="7"/>
  <c r="U471" i="7"/>
  <c r="V471" i="7" s="1"/>
  <c r="X471" i="7"/>
  <c r="U176" i="7"/>
  <c r="V176" i="7" s="1"/>
  <c r="X176" i="7"/>
  <c r="W175" i="7"/>
  <c r="U85" i="7"/>
  <c r="V85" i="7" s="1"/>
  <c r="W153" i="7"/>
  <c r="U154" i="7"/>
  <c r="V154" i="7" s="1"/>
  <c r="U325" i="7"/>
  <c r="V325" i="7" s="1"/>
  <c r="X325" i="7"/>
  <c r="U323" i="7"/>
  <c r="V323" i="7" s="1"/>
  <c r="W324" i="7"/>
  <c r="U324" i="7"/>
  <c r="V324" i="7" s="1"/>
  <c r="X323" i="7"/>
  <c r="X324" i="7"/>
  <c r="U463" i="7"/>
  <c r="V463" i="7" s="1"/>
  <c r="X462" i="7"/>
  <c r="U255" i="7"/>
  <c r="V255" i="7" s="1"/>
  <c r="U254" i="7"/>
  <c r="V254" i="7" s="1"/>
  <c r="W254" i="7"/>
  <c r="U383" i="7"/>
  <c r="V383" i="7" s="1"/>
  <c r="W383" i="7"/>
  <c r="U455" i="7"/>
  <c r="V455" i="7" s="1"/>
  <c r="W456" i="7"/>
  <c r="X456" i="7"/>
  <c r="X455" i="7"/>
  <c r="U519" i="7"/>
  <c r="V519" i="7" s="1"/>
  <c r="X519" i="7"/>
  <c r="U144" i="7"/>
  <c r="V144" i="7" s="1"/>
  <c r="X144" i="7"/>
  <c r="U273" i="7"/>
  <c r="V273" i="7" s="1"/>
  <c r="U272" i="7"/>
  <c r="V272" i="7" s="1"/>
  <c r="X272" i="7"/>
  <c r="X273" i="7"/>
  <c r="U373" i="7"/>
  <c r="V373" i="7" s="1"/>
  <c r="W373" i="7"/>
  <c r="X372" i="7"/>
  <c r="U436" i="7"/>
  <c r="V436" i="7" s="1"/>
  <c r="U437" i="7"/>
  <c r="V437" i="7" s="1"/>
  <c r="W437" i="7"/>
  <c r="X436" i="7"/>
  <c r="U501" i="7"/>
  <c r="V501" i="7" s="1"/>
  <c r="X500" i="7"/>
  <c r="U195" i="7"/>
  <c r="V195" i="7" s="1"/>
  <c r="X194" i="7"/>
  <c r="U204" i="7"/>
  <c r="V204" i="7" s="1"/>
  <c r="X101" i="7"/>
  <c r="U101" i="7"/>
  <c r="V101" i="7" s="1"/>
  <c r="X100" i="7"/>
  <c r="U170" i="7"/>
  <c r="V170" i="7" s="1"/>
  <c r="W169" i="7"/>
  <c r="U342" i="7"/>
  <c r="V342" i="7" s="1"/>
  <c r="X341" i="7"/>
  <c r="X342" i="7"/>
  <c r="U339" i="7"/>
  <c r="V339" i="7" s="1"/>
  <c r="U340" i="7"/>
  <c r="V340" i="7" s="1"/>
  <c r="U475" i="7"/>
  <c r="V475" i="7" s="1"/>
  <c r="X474" i="7"/>
  <c r="U262" i="7"/>
  <c r="V262" i="7" s="1"/>
  <c r="X262" i="7"/>
  <c r="U391" i="7"/>
  <c r="V391" i="7" s="1"/>
  <c r="X392" i="7"/>
  <c r="X391" i="7"/>
  <c r="U460" i="7"/>
  <c r="V460" i="7" s="1"/>
  <c r="W460" i="7"/>
  <c r="W459" i="7"/>
  <c r="U524" i="7"/>
  <c r="V524" i="7" s="1"/>
  <c r="W524" i="7"/>
  <c r="W523" i="7"/>
  <c r="U153" i="7"/>
  <c r="V153" i="7" s="1"/>
  <c r="U152" i="7"/>
  <c r="V152" i="7" s="1"/>
  <c r="W152" i="7"/>
  <c r="X281" i="7"/>
  <c r="W280" i="7"/>
  <c r="U377" i="7"/>
  <c r="V377" i="7" s="1"/>
  <c r="X376" i="7"/>
  <c r="U440" i="7"/>
  <c r="V440" i="7" s="1"/>
  <c r="U441" i="7"/>
  <c r="V441" i="7" s="1"/>
  <c r="W440" i="7"/>
  <c r="U505" i="7"/>
  <c r="V505" i="7" s="1"/>
  <c r="U504" i="7"/>
  <c r="V504" i="7" s="1"/>
  <c r="X504" i="7"/>
  <c r="U149" i="7"/>
  <c r="V149" i="7" s="1"/>
  <c r="U150" i="7"/>
  <c r="V150" i="7" s="1"/>
  <c r="W149" i="7"/>
  <c r="U317" i="7"/>
  <c r="V317" i="7" s="1"/>
  <c r="U316" i="7"/>
  <c r="V316" i="7" s="1"/>
  <c r="X316" i="7"/>
  <c r="X246" i="7"/>
  <c r="U452" i="7"/>
  <c r="V452" i="7" s="1"/>
  <c r="U451" i="7"/>
  <c r="V451" i="7" s="1"/>
  <c r="X452" i="7"/>
  <c r="X345" i="7"/>
  <c r="W346" i="7"/>
  <c r="U478" i="7"/>
  <c r="V478" i="7" s="1"/>
  <c r="U479" i="7"/>
  <c r="V479" i="7" s="1"/>
  <c r="W479" i="7"/>
  <c r="X479" i="7"/>
  <c r="X478" i="7"/>
  <c r="U396" i="7"/>
  <c r="V396" i="7" s="1"/>
  <c r="U395" i="7"/>
  <c r="V395" i="7" s="1"/>
  <c r="U528" i="7"/>
  <c r="V528" i="7" s="1"/>
  <c r="W527" i="7"/>
  <c r="U37" i="7"/>
  <c r="V37" i="7" s="1"/>
  <c r="W36" i="7"/>
  <c r="U500" i="7"/>
  <c r="V500" i="7" s="1"/>
  <c r="U264" i="7"/>
  <c r="V264" i="7" s="1"/>
  <c r="X265" i="7"/>
  <c r="U433" i="7"/>
  <c r="V433" i="7" s="1"/>
  <c r="X433" i="7"/>
  <c r="U155" i="7"/>
  <c r="V155" i="7" s="1"/>
  <c r="W155" i="7"/>
  <c r="W306" i="7"/>
  <c r="U305" i="7"/>
  <c r="V305" i="7" s="1"/>
  <c r="U306" i="7"/>
  <c r="V306" i="7" s="1"/>
  <c r="U376" i="7"/>
  <c r="V376" i="7" s="1"/>
  <c r="X375" i="7"/>
  <c r="U161" i="7"/>
  <c r="V161" i="7" s="1"/>
  <c r="X160" i="7"/>
  <c r="U381" i="7"/>
  <c r="V381" i="7" s="1"/>
  <c r="W380" i="7"/>
  <c r="X380" i="7"/>
  <c r="X381" i="7"/>
  <c r="U509" i="7"/>
  <c r="V509" i="7" s="1"/>
  <c r="U508" i="7"/>
  <c r="V508" i="7" s="1"/>
  <c r="W508" i="7"/>
  <c r="X508" i="7"/>
  <c r="X509" i="7"/>
  <c r="U359" i="7"/>
  <c r="V359" i="7" s="1"/>
  <c r="U360" i="7"/>
  <c r="V360" i="7" s="1"/>
  <c r="X360" i="7"/>
  <c r="U425" i="7"/>
  <c r="V425" i="7" s="1"/>
  <c r="U426" i="7"/>
  <c r="V426" i="7" s="1"/>
  <c r="U490" i="7"/>
  <c r="V490" i="7" s="1"/>
  <c r="X490" i="7"/>
  <c r="U617" i="7"/>
  <c r="V617" i="7" s="1"/>
  <c r="W618" i="7"/>
  <c r="X618" i="7"/>
  <c r="U618" i="7"/>
  <c r="V618" i="7" s="1"/>
  <c r="U682" i="7"/>
  <c r="V682" i="7" s="1"/>
  <c r="W682" i="7"/>
  <c r="U745" i="7"/>
  <c r="V745" i="7" s="1"/>
  <c r="U746" i="7"/>
  <c r="V746" i="7" s="1"/>
  <c r="U614" i="7"/>
  <c r="V614" i="7" s="1"/>
  <c r="W614" i="7"/>
  <c r="U700" i="7"/>
  <c r="V700" i="7" s="1"/>
  <c r="W699" i="7"/>
  <c r="W700" i="7"/>
  <c r="U548" i="7"/>
  <c r="V548" i="7" s="1"/>
  <c r="W548" i="7"/>
  <c r="U643" i="7"/>
  <c r="V643" i="7" s="1"/>
  <c r="X642" i="7"/>
  <c r="U724" i="7"/>
  <c r="V724" i="7" s="1"/>
  <c r="U723" i="7"/>
  <c r="V723" i="7" s="1"/>
  <c r="X723" i="7"/>
  <c r="U584" i="7"/>
  <c r="V584" i="7" s="1"/>
  <c r="U585" i="7"/>
  <c r="V585" i="7" s="1"/>
  <c r="X584" i="7"/>
  <c r="U319" i="7"/>
  <c r="V319" i="7" s="1"/>
  <c r="U318" i="7"/>
  <c r="V318" i="7" s="1"/>
  <c r="W318" i="7"/>
  <c r="W319" i="7"/>
  <c r="W363" i="7"/>
  <c r="U363" i="7"/>
  <c r="V363" i="7" s="1"/>
  <c r="U234" i="7"/>
  <c r="V234" i="7" s="1"/>
  <c r="X234" i="7"/>
  <c r="U400" i="7"/>
  <c r="V400" i="7" s="1"/>
  <c r="W399" i="7"/>
  <c r="X399" i="7"/>
  <c r="U385" i="7"/>
  <c r="V385" i="7" s="1"/>
  <c r="W385" i="7"/>
  <c r="X258" i="7"/>
  <c r="U414" i="7"/>
  <c r="V414" i="7" s="1"/>
  <c r="X414" i="7"/>
  <c r="X413" i="7"/>
  <c r="X497" i="7"/>
  <c r="U582" i="7"/>
  <c r="V582" i="7" s="1"/>
  <c r="X582" i="7"/>
  <c r="W581" i="7"/>
  <c r="X581" i="7"/>
  <c r="U670" i="7"/>
  <c r="V670" i="7" s="1"/>
  <c r="X669" i="7"/>
  <c r="U597" i="7"/>
  <c r="V597" i="7" s="1"/>
  <c r="W597" i="7"/>
  <c r="W596" i="7"/>
  <c r="U709" i="7"/>
  <c r="V709" i="7" s="1"/>
  <c r="X708" i="7"/>
  <c r="X164" i="7"/>
  <c r="U193" i="7"/>
  <c r="V193" i="7" s="1"/>
  <c r="W192" i="7"/>
  <c r="U521" i="7"/>
  <c r="V521" i="7" s="1"/>
  <c r="X520" i="7"/>
  <c r="U370" i="7"/>
  <c r="V370" i="7" s="1"/>
  <c r="U461" i="7"/>
  <c r="V461" i="7" s="1"/>
  <c r="U462" i="7"/>
  <c r="V462" i="7" s="1"/>
  <c r="X461" i="7"/>
  <c r="U546" i="7"/>
  <c r="V546" i="7" s="1"/>
  <c r="W545" i="7"/>
  <c r="X545" i="7"/>
  <c r="W629" i="7"/>
  <c r="X629" i="7"/>
  <c r="U661" i="7"/>
  <c r="V661" i="7" s="1"/>
  <c r="W661" i="7"/>
  <c r="W660" i="7"/>
  <c r="X661" i="7"/>
  <c r="U531" i="7"/>
  <c r="V531" i="7" s="1"/>
  <c r="U530" i="7"/>
  <c r="V530" i="7" s="1"/>
  <c r="U663" i="7"/>
  <c r="V663" i="7" s="1"/>
  <c r="W663" i="7"/>
  <c r="W662" i="7"/>
  <c r="U533" i="7"/>
  <c r="V533" i="7" s="1"/>
  <c r="U532" i="7"/>
  <c r="V532" i="7" s="1"/>
  <c r="U659" i="7"/>
  <c r="V659" i="7" s="1"/>
  <c r="W658" i="7"/>
  <c r="U535" i="7"/>
  <c r="V535" i="7" s="1"/>
  <c r="X534" i="7"/>
  <c r="X535" i="7"/>
  <c r="U644" i="7"/>
  <c r="V644" i="7" s="1"/>
  <c r="W643" i="7"/>
  <c r="X725" i="7"/>
  <c r="W725" i="7"/>
  <c r="W724" i="7"/>
  <c r="U194" i="7"/>
  <c r="V194" i="7" s="1"/>
  <c r="U563" i="7"/>
  <c r="V563" i="7" s="1"/>
  <c r="U564" i="7"/>
  <c r="V564" i="7" s="1"/>
  <c r="X564" i="7"/>
  <c r="U481" i="7"/>
  <c r="V481" i="7" s="1"/>
  <c r="U480" i="7"/>
  <c r="V480" i="7" s="1"/>
  <c r="W481" i="7"/>
  <c r="X481" i="7"/>
  <c r="U446" i="7"/>
  <c r="V446" i="7" s="1"/>
  <c r="X445" i="7"/>
  <c r="U595" i="7"/>
  <c r="V595" i="7" s="1"/>
  <c r="W594" i="7"/>
  <c r="U681" i="7"/>
  <c r="V681" i="7" s="1"/>
  <c r="X680" i="7"/>
  <c r="U534" i="7"/>
  <c r="V534" i="7" s="1"/>
  <c r="W533" i="7"/>
  <c r="W705" i="7"/>
  <c r="X706" i="7"/>
  <c r="U750" i="7"/>
  <c r="V750" i="7" s="1"/>
  <c r="W749" i="7"/>
  <c r="W750" i="7"/>
  <c r="U684" i="7"/>
  <c r="V684" i="7" s="1"/>
  <c r="W683" i="7"/>
  <c r="U683" i="7"/>
  <c r="V683" i="7" s="1"/>
  <c r="X683" i="7"/>
  <c r="U611" i="7"/>
  <c r="V611" i="7" s="1"/>
  <c r="U610" i="7"/>
  <c r="V610" i="7" s="1"/>
  <c r="X610" i="7"/>
  <c r="U748" i="7"/>
  <c r="V748" i="7" s="1"/>
  <c r="U558" i="7"/>
  <c r="V558" i="7" s="1"/>
  <c r="W558" i="7"/>
  <c r="X558" i="7"/>
  <c r="X557" i="7"/>
  <c r="U553" i="7"/>
  <c r="V553" i="7" s="1"/>
  <c r="X552" i="7"/>
  <c r="U547" i="7"/>
  <c r="V547" i="7" s="1"/>
  <c r="W546" i="7"/>
  <c r="X546" i="7"/>
  <c r="U704" i="7"/>
  <c r="V704" i="7" s="1"/>
  <c r="X704" i="7"/>
  <c r="U669" i="7"/>
  <c r="V669" i="7" s="1"/>
  <c r="U668" i="7"/>
  <c r="V668" i="7" s="1"/>
  <c r="X668" i="7"/>
  <c r="U591" i="7"/>
  <c r="V591" i="7" s="1"/>
  <c r="X590" i="7"/>
  <c r="W590" i="7"/>
  <c r="W591" i="7"/>
  <c r="U703" i="7"/>
  <c r="V703" i="7" s="1"/>
  <c r="U702" i="7"/>
  <c r="V702" i="7" s="1"/>
  <c r="W703" i="7"/>
  <c r="X703" i="7"/>
  <c r="W469" i="7"/>
  <c r="U658" i="7"/>
  <c r="V658" i="7" s="1"/>
  <c r="W657" i="7"/>
  <c r="U698" i="7"/>
  <c r="V698" i="7" s="1"/>
  <c r="U699" i="7"/>
  <c r="V699" i="7" s="1"/>
  <c r="W698" i="7"/>
  <c r="U640" i="7"/>
  <c r="V640" i="7" s="1"/>
  <c r="U641" i="7"/>
  <c r="V641" i="7" s="1"/>
  <c r="W640" i="7"/>
  <c r="U557" i="7"/>
  <c r="V557" i="7" s="1"/>
  <c r="X556" i="7"/>
  <c r="W556" i="7"/>
  <c r="U596" i="7"/>
  <c r="V596" i="7" s="1"/>
  <c r="X595" i="7"/>
  <c r="U430" i="7"/>
  <c r="V430" i="7" s="1"/>
  <c r="X430" i="7"/>
  <c r="X429" i="7"/>
  <c r="U638" i="7"/>
  <c r="V638" i="7" s="1"/>
  <c r="U637" i="7"/>
  <c r="V637" i="7" s="1"/>
  <c r="X637" i="7"/>
  <c r="X638" i="7"/>
  <c r="U667" i="7"/>
  <c r="V667" i="7" s="1"/>
  <c r="X667" i="7"/>
  <c r="X666" i="7"/>
  <c r="W667" i="7"/>
  <c r="U619" i="7"/>
  <c r="V619" i="7" s="1"/>
  <c r="W620" i="7"/>
  <c r="X620" i="7"/>
  <c r="X619" i="7"/>
  <c r="U755" i="7"/>
  <c r="V755" i="7" s="1"/>
  <c r="W754" i="7"/>
  <c r="U696" i="7"/>
  <c r="V696" i="7" s="1"/>
  <c r="X696" i="7"/>
  <c r="X695" i="7"/>
  <c r="X611" i="7"/>
  <c r="W612" i="7"/>
  <c r="U721" i="7"/>
  <c r="V721" i="7" s="1"/>
  <c r="U720" i="7"/>
  <c r="V720" i="7" s="1"/>
  <c r="X721" i="7"/>
  <c r="X720" i="7"/>
  <c r="P674" i="7"/>
  <c r="P702" i="7"/>
  <c r="P651" i="7"/>
  <c r="P635" i="7"/>
  <c r="P586" i="7"/>
  <c r="P541" i="7"/>
  <c r="P484" i="7"/>
  <c r="P504" i="7"/>
  <c r="P485" i="7"/>
  <c r="P336" i="7"/>
  <c r="P425" i="7"/>
  <c r="P248" i="7"/>
  <c r="P228" i="7"/>
  <c r="P208" i="7"/>
  <c r="P184" i="7"/>
  <c r="P128" i="7"/>
  <c r="P112" i="7"/>
  <c r="P96" i="7"/>
  <c r="P162" i="7"/>
  <c r="P43" i="7"/>
  <c r="P46" i="7"/>
  <c r="P746" i="7"/>
  <c r="P730" i="7"/>
  <c r="P713" i="7"/>
  <c r="P689" i="7"/>
  <c r="P673" i="7"/>
  <c r="P634" i="7"/>
  <c r="P615" i="7"/>
  <c r="P564" i="7"/>
  <c r="P524" i="7"/>
  <c r="P501" i="7"/>
  <c r="P432" i="7"/>
  <c r="P387" i="7"/>
  <c r="P347" i="7"/>
  <c r="P307" i="7"/>
  <c r="P275" i="7"/>
  <c r="P421" i="7"/>
  <c r="P211" i="7"/>
  <c r="P187" i="7"/>
  <c r="P171" i="7"/>
  <c r="P169" i="7"/>
  <c r="P111" i="7"/>
  <c r="P142" i="7"/>
  <c r="P745" i="7"/>
  <c r="P729" i="7"/>
  <c r="P725" i="7"/>
  <c r="P688" i="7"/>
  <c r="P672" i="7"/>
  <c r="P633" i="7"/>
  <c r="P600" i="7"/>
  <c r="P568" i="7"/>
  <c r="P558" i="7"/>
  <c r="P450" i="7"/>
  <c r="P527" i="7"/>
  <c r="P507" i="7"/>
  <c r="P461" i="7"/>
  <c r="P342" i="7"/>
  <c r="P326" i="7"/>
  <c r="P302" i="7"/>
  <c r="P400" i="7"/>
  <c r="P234" i="7"/>
  <c r="P202" i="7"/>
  <c r="P186" i="7"/>
  <c r="P110" i="7"/>
  <c r="P154" i="7"/>
  <c r="P61" i="7"/>
  <c r="P38" i="7"/>
  <c r="P728" i="7"/>
  <c r="P687" i="7"/>
  <c r="P632" i="7"/>
  <c r="P583" i="7"/>
  <c r="P567" i="7"/>
  <c r="P562" i="7"/>
  <c r="P498" i="7"/>
  <c r="P538" i="7"/>
  <c r="P424" i="7"/>
  <c r="P426" i="7"/>
  <c r="P381" i="7"/>
  <c r="P361" i="7"/>
  <c r="P341" i="7"/>
  <c r="P321" i="7"/>
  <c r="P297" i="7"/>
  <c r="P249" i="7"/>
  <c r="P189" i="7"/>
  <c r="P145" i="7"/>
  <c r="P101" i="7"/>
  <c r="P81" i="7"/>
  <c r="P31" i="7"/>
  <c r="W70" i="7"/>
  <c r="W118" i="7"/>
  <c r="W55" i="7"/>
  <c r="W167" i="7"/>
  <c r="X199" i="7"/>
  <c r="X263" i="7"/>
  <c r="W48" i="7"/>
  <c r="W80" i="7"/>
  <c r="X112" i="7"/>
  <c r="X77" i="7"/>
  <c r="X109" i="7"/>
  <c r="X141" i="7"/>
  <c r="X173" i="7"/>
  <c r="X237" i="7"/>
  <c r="X269" i="7"/>
  <c r="X301" i="7"/>
  <c r="X365" i="7"/>
  <c r="W212" i="7"/>
  <c r="W276" i="7"/>
  <c r="X334" i="7"/>
  <c r="X374" i="7"/>
  <c r="X406" i="7"/>
  <c r="X470" i="7"/>
  <c r="X142" i="7"/>
  <c r="W451" i="7"/>
  <c r="W547" i="7"/>
  <c r="W136" i="7"/>
  <c r="W200" i="7"/>
  <c r="W264" i="7"/>
  <c r="X326" i="7"/>
  <c r="X384" i="7"/>
  <c r="X496" i="7"/>
  <c r="X528" i="7"/>
  <c r="W338" i="7"/>
  <c r="W377" i="7"/>
  <c r="W441" i="7"/>
  <c r="W601" i="7"/>
  <c r="W633" i="7"/>
  <c r="W665" i="7"/>
  <c r="W650" i="7"/>
  <c r="W692" i="7"/>
  <c r="W729" i="7"/>
  <c r="W530" i="7"/>
  <c r="W587" i="7"/>
  <c r="W630" i="7"/>
  <c r="W672" i="7"/>
  <c r="W532" i="7"/>
  <c r="W695" i="7"/>
  <c r="W747" i="7"/>
  <c r="W638" i="7"/>
  <c r="W702" i="7"/>
  <c r="W42" i="7"/>
  <c r="X203" i="7"/>
  <c r="X52" i="7"/>
  <c r="X84" i="7"/>
  <c r="X145" i="7"/>
  <c r="X193" i="7"/>
  <c r="X337" i="7"/>
  <c r="X220" i="7"/>
  <c r="W339" i="7"/>
  <c r="W246" i="7"/>
  <c r="W335" i="7"/>
  <c r="W407" i="7"/>
  <c r="W471" i="7"/>
  <c r="W535" i="7"/>
  <c r="W176" i="7"/>
  <c r="W272" i="7"/>
  <c r="W372" i="7"/>
  <c r="W343" i="7"/>
  <c r="W605" i="7"/>
  <c r="X591" i="7"/>
  <c r="X699" i="7"/>
  <c r="X679" i="7"/>
  <c r="X110" i="7"/>
  <c r="W79" i="7"/>
  <c r="W143" i="7"/>
  <c r="X303" i="7"/>
  <c r="X104" i="7"/>
  <c r="X133" i="7"/>
  <c r="X213" i="7"/>
  <c r="W325" i="7"/>
  <c r="W164" i="7"/>
  <c r="W366" i="7"/>
  <c r="W414" i="7"/>
  <c r="W478" i="7"/>
  <c r="X318" i="7"/>
  <c r="X280" i="7"/>
  <c r="W376" i="7"/>
  <c r="X440" i="7"/>
  <c r="X385" i="7"/>
  <c r="X657" i="7"/>
  <c r="W721" i="7"/>
  <c r="X640" i="7"/>
  <c r="X548" i="7"/>
  <c r="W642" i="7"/>
  <c r="X153" i="7"/>
  <c r="X370" i="7"/>
  <c r="X437" i="7"/>
  <c r="W582" i="7"/>
  <c r="W611" i="7"/>
  <c r="W696" i="7"/>
  <c r="U456" i="7"/>
  <c r="V456" i="7" s="1"/>
  <c r="U240" i="7"/>
  <c r="V240" i="7" s="1"/>
  <c r="U118" i="7"/>
  <c r="V118" i="7" s="1"/>
  <c r="U35" i="7"/>
  <c r="V35" i="7" s="1"/>
  <c r="U100" i="7"/>
  <c r="V100" i="7" s="1"/>
  <c r="U308" i="7"/>
  <c r="V308" i="7" s="1"/>
  <c r="U346" i="7"/>
  <c r="V346" i="7" s="1"/>
  <c r="U384" i="7"/>
  <c r="V384" i="7" s="1"/>
  <c r="U650" i="7"/>
  <c r="V650" i="7" s="1"/>
  <c r="U259" i="7"/>
  <c r="V259" i="7" s="1"/>
  <c r="U725" i="7"/>
  <c r="V725" i="7" s="1"/>
  <c r="U620" i="7"/>
  <c r="V620" i="7" s="1"/>
  <c r="U343" i="7"/>
  <c r="V343" i="7" s="1"/>
  <c r="U470" i="7"/>
  <c r="V470" i="7" s="1"/>
  <c r="U630" i="7"/>
  <c r="V630" i="7" s="1"/>
  <c r="U694" i="7"/>
  <c r="V694" i="7" s="1"/>
  <c r="U567" i="7"/>
  <c r="V567" i="7" s="1"/>
  <c r="X567" i="7"/>
  <c r="U559" i="7"/>
  <c r="V559" i="7" s="1"/>
  <c r="W559" i="7"/>
  <c r="U168" i="7"/>
  <c r="V168" i="7" s="1"/>
  <c r="X47" i="7"/>
  <c r="U47" i="7"/>
  <c r="V47" i="7" s="1"/>
  <c r="W46" i="7"/>
  <c r="U36" i="7"/>
  <c r="V36" i="7" s="1"/>
  <c r="X35" i="7"/>
  <c r="W35" i="7"/>
  <c r="X124" i="7"/>
  <c r="U124" i="7"/>
  <c r="V124" i="7" s="1"/>
  <c r="U50" i="7"/>
  <c r="V50" i="7" s="1"/>
  <c r="U51" i="7"/>
  <c r="V51" i="7" s="1"/>
  <c r="U44" i="7"/>
  <c r="V44" i="7" s="1"/>
  <c r="W43" i="7"/>
  <c r="U128" i="7"/>
  <c r="V128" i="7" s="1"/>
  <c r="X127" i="7"/>
  <c r="U211" i="7"/>
  <c r="V211" i="7" s="1"/>
  <c r="U212" i="7"/>
  <c r="V212" i="7" s="1"/>
  <c r="W211" i="7"/>
  <c r="X211" i="7"/>
  <c r="U280" i="7"/>
  <c r="V280" i="7" s="1"/>
  <c r="U48" i="7"/>
  <c r="V48" i="7" s="1"/>
  <c r="X49" i="7"/>
  <c r="U206" i="7"/>
  <c r="V206" i="7" s="1"/>
  <c r="U333" i="7"/>
  <c r="V333" i="7" s="1"/>
  <c r="U334" i="7"/>
  <c r="V334" i="7" s="1"/>
  <c r="U107" i="7"/>
  <c r="V107" i="7" s="1"/>
  <c r="W107" i="7"/>
  <c r="W179" i="7"/>
  <c r="U180" i="7"/>
  <c r="V180" i="7" s="1"/>
  <c r="W89" i="7"/>
  <c r="X88" i="7"/>
  <c r="U89" i="7"/>
  <c r="V89" i="7" s="1"/>
  <c r="X89" i="7"/>
  <c r="W73" i="7"/>
  <c r="U73" i="7"/>
  <c r="V73" i="7" s="1"/>
  <c r="U162" i="7"/>
  <c r="V162" i="7" s="1"/>
  <c r="X162" i="7"/>
  <c r="X161" i="7"/>
  <c r="U246" i="7"/>
  <c r="V246" i="7" s="1"/>
  <c r="U245" i="7"/>
  <c r="V245" i="7" s="1"/>
  <c r="X245" i="7"/>
  <c r="U330" i="7"/>
  <c r="V330" i="7" s="1"/>
  <c r="X329" i="7"/>
  <c r="X204" i="7"/>
  <c r="W204" i="7"/>
  <c r="U328" i="7"/>
  <c r="V328" i="7" s="1"/>
  <c r="X328" i="7"/>
  <c r="U329" i="7"/>
  <c r="V329" i="7" s="1"/>
  <c r="U403" i="7"/>
  <c r="V403" i="7" s="1"/>
  <c r="W402" i="7"/>
  <c r="X402" i="7"/>
  <c r="U466" i="7"/>
  <c r="V466" i="7" s="1"/>
  <c r="U467" i="7"/>
  <c r="V467" i="7" s="1"/>
  <c r="W466" i="7"/>
  <c r="U135" i="7"/>
  <c r="V135" i="7" s="1"/>
  <c r="W134" i="7"/>
  <c r="U260" i="7"/>
  <c r="V260" i="7" s="1"/>
  <c r="X259" i="7"/>
  <c r="W259" i="7"/>
  <c r="X260" i="7"/>
  <c r="U53" i="7"/>
  <c r="V53" i="7" s="1"/>
  <c r="W53" i="7"/>
  <c r="W37" i="7"/>
  <c r="U122" i="7"/>
  <c r="V122" i="7" s="1"/>
  <c r="U121" i="7"/>
  <c r="V121" i="7" s="1"/>
  <c r="X121" i="7"/>
  <c r="W210" i="7"/>
  <c r="U210" i="7"/>
  <c r="V210" i="7" s="1"/>
  <c r="W209" i="7"/>
  <c r="U294" i="7"/>
  <c r="V294" i="7" s="1"/>
  <c r="W294" i="7"/>
  <c r="U293" i="7"/>
  <c r="V293" i="7" s="1"/>
  <c r="W293" i="7"/>
  <c r="X140" i="7"/>
  <c r="U141" i="7"/>
  <c r="V141" i="7" s="1"/>
  <c r="W140" i="7"/>
  <c r="U439" i="7"/>
  <c r="V439" i="7" s="1"/>
  <c r="U438" i="7"/>
  <c r="V438" i="7" s="1"/>
  <c r="X439" i="7"/>
  <c r="U503" i="7"/>
  <c r="V503" i="7" s="1"/>
  <c r="X503" i="7"/>
  <c r="X98" i="7"/>
  <c r="U99" i="7"/>
  <c r="V99" i="7" s="1"/>
  <c r="W99" i="7"/>
  <c r="X99" i="7"/>
  <c r="U291" i="7"/>
  <c r="V291" i="7" s="1"/>
  <c r="U292" i="7"/>
  <c r="V292" i="7" s="1"/>
  <c r="X291" i="7"/>
  <c r="X292" i="7"/>
  <c r="U70" i="7"/>
  <c r="V70" i="7" s="1"/>
  <c r="W69" i="7"/>
  <c r="U242" i="7"/>
  <c r="V242" i="7" s="1"/>
  <c r="W241" i="7"/>
  <c r="U197" i="7"/>
  <c r="V197" i="7" s="1"/>
  <c r="X196" i="7"/>
  <c r="W197" i="7"/>
  <c r="U398" i="7"/>
  <c r="V398" i="7" s="1"/>
  <c r="U399" i="7"/>
  <c r="V399" i="7" s="1"/>
  <c r="X398" i="7"/>
  <c r="U126" i="7"/>
  <c r="V126" i="7" s="1"/>
  <c r="U127" i="7"/>
  <c r="V127" i="7" s="1"/>
  <c r="X126" i="7"/>
  <c r="U423" i="7"/>
  <c r="V423" i="7" s="1"/>
  <c r="W424" i="7"/>
  <c r="U424" i="7"/>
  <c r="V424" i="7" s="1"/>
  <c r="X423" i="7"/>
  <c r="U487" i="7"/>
  <c r="V487" i="7" s="1"/>
  <c r="X487" i="7"/>
  <c r="U552" i="7"/>
  <c r="V552" i="7" s="1"/>
  <c r="X551" i="7"/>
  <c r="X208" i="7"/>
  <c r="W332" i="7"/>
  <c r="X331" i="7"/>
  <c r="X332" i="7"/>
  <c r="U405" i="7"/>
  <c r="V405" i="7" s="1"/>
  <c r="X404" i="7"/>
  <c r="U468" i="7"/>
  <c r="V468" i="7" s="1"/>
  <c r="U469" i="7"/>
  <c r="V469" i="7" s="1"/>
  <c r="X468" i="7"/>
  <c r="U131" i="7"/>
  <c r="V131" i="7" s="1"/>
  <c r="U130" i="7"/>
  <c r="V130" i="7" s="1"/>
  <c r="X131" i="7"/>
  <c r="W131" i="7"/>
  <c r="X130" i="7"/>
  <c r="U32" i="7"/>
  <c r="V32" i="7" s="1"/>
  <c r="W31" i="7"/>
  <c r="U257" i="7"/>
  <c r="V257" i="7" s="1"/>
  <c r="U258" i="7"/>
  <c r="V258" i="7" s="1"/>
  <c r="U410" i="7"/>
  <c r="V410" i="7" s="1"/>
  <c r="X410" i="7"/>
  <c r="W411" i="7"/>
  <c r="U151" i="7"/>
  <c r="V151" i="7" s="1"/>
  <c r="X150" i="7"/>
  <c r="U341" i="7"/>
  <c r="V341" i="7" s="1"/>
  <c r="W340" i="7"/>
  <c r="U428" i="7"/>
  <c r="V428" i="7" s="1"/>
  <c r="W428" i="7"/>
  <c r="X427" i="7"/>
  <c r="U492" i="7"/>
  <c r="V492" i="7" s="1"/>
  <c r="W491" i="7"/>
  <c r="U556" i="7"/>
  <c r="V556" i="7" s="1"/>
  <c r="U217" i="7"/>
  <c r="V217" i="7" s="1"/>
  <c r="U216" i="7"/>
  <c r="V216" i="7" s="1"/>
  <c r="W216" i="7"/>
  <c r="X336" i="7"/>
  <c r="U409" i="7"/>
  <c r="V409" i="7" s="1"/>
  <c r="U408" i="7"/>
  <c r="V408" i="7" s="1"/>
  <c r="X408" i="7"/>
  <c r="U473" i="7"/>
  <c r="V473" i="7" s="1"/>
  <c r="U472" i="7"/>
  <c r="V472" i="7" s="1"/>
  <c r="X472" i="7"/>
  <c r="W76" i="7"/>
  <c r="U77" i="7"/>
  <c r="V77" i="7" s="1"/>
  <c r="U322" i="7"/>
  <c r="V322" i="7" s="1"/>
  <c r="X322" i="7"/>
  <c r="W321" i="7"/>
  <c r="U380" i="7"/>
  <c r="V380" i="7" s="1"/>
  <c r="W379" i="7"/>
  <c r="U516" i="7"/>
  <c r="V516" i="7" s="1"/>
  <c r="U515" i="7"/>
  <c r="V515" i="7" s="1"/>
  <c r="X516" i="7"/>
  <c r="U177" i="7"/>
  <c r="V177" i="7" s="1"/>
  <c r="W178" i="7"/>
  <c r="X178" i="7"/>
  <c r="X344" i="7"/>
  <c r="U279" i="7"/>
  <c r="V279" i="7" s="1"/>
  <c r="X278" i="7"/>
  <c r="W463" i="7"/>
  <c r="U464" i="7"/>
  <c r="V464" i="7" s="1"/>
  <c r="U278" i="7"/>
  <c r="V278" i="7" s="1"/>
  <c r="U357" i="7"/>
  <c r="V357" i="7" s="1"/>
  <c r="U356" i="7"/>
  <c r="V356" i="7" s="1"/>
  <c r="X357" i="7"/>
  <c r="X356" i="7"/>
  <c r="U243" i="7"/>
  <c r="V243" i="7" s="1"/>
  <c r="W242" i="7"/>
  <c r="X242" i="7"/>
  <c r="U355" i="7"/>
  <c r="V355" i="7" s="1"/>
  <c r="U354" i="7"/>
  <c r="V354" i="7" s="1"/>
  <c r="W354" i="7"/>
  <c r="U61" i="7"/>
  <c r="V61" i="7" s="1"/>
  <c r="W60" i="7"/>
  <c r="U447" i="7"/>
  <c r="V447" i="7" s="1"/>
  <c r="W447" i="7"/>
  <c r="X447" i="7"/>
  <c r="X446" i="7"/>
  <c r="U511" i="7"/>
  <c r="V511" i="7" s="1"/>
  <c r="U512" i="7"/>
  <c r="V512" i="7" s="1"/>
  <c r="W511" i="7"/>
  <c r="X511" i="7"/>
  <c r="U289" i="7"/>
  <c r="V289" i="7" s="1"/>
  <c r="U288" i="7"/>
  <c r="V288" i="7" s="1"/>
  <c r="U445" i="7"/>
  <c r="V445" i="7" s="1"/>
  <c r="U444" i="7"/>
  <c r="V444" i="7" s="1"/>
  <c r="W444" i="7"/>
  <c r="X444" i="7"/>
  <c r="X170" i="7"/>
  <c r="U394" i="7"/>
  <c r="V394" i="7" s="1"/>
  <c r="U393" i="7"/>
  <c r="V393" i="7" s="1"/>
  <c r="X394" i="7"/>
  <c r="U458" i="7"/>
  <c r="V458" i="7" s="1"/>
  <c r="U457" i="7"/>
  <c r="V457" i="7" s="1"/>
  <c r="U522" i="7"/>
  <c r="V522" i="7" s="1"/>
  <c r="X522" i="7"/>
  <c r="U527" i="7"/>
  <c r="V527" i="7" s="1"/>
  <c r="U526" i="7"/>
  <c r="V526" i="7" s="1"/>
  <c r="U571" i="7"/>
  <c r="V571" i="7" s="1"/>
  <c r="U570" i="7"/>
  <c r="V570" i="7" s="1"/>
  <c r="W570" i="7"/>
  <c r="W571" i="7"/>
  <c r="U657" i="7"/>
  <c r="V657" i="7" s="1"/>
  <c r="W656" i="7"/>
  <c r="U735" i="7"/>
  <c r="V735" i="7" s="1"/>
  <c r="U734" i="7"/>
  <c r="V734" i="7" s="1"/>
  <c r="W734" i="7"/>
  <c r="W735" i="7"/>
  <c r="U599" i="7"/>
  <c r="V599" i="7" s="1"/>
  <c r="U600" i="7"/>
  <c r="V600" i="7" s="1"/>
  <c r="W599" i="7"/>
  <c r="W684" i="7"/>
  <c r="U685" i="7"/>
  <c r="V685" i="7" s="1"/>
  <c r="X685" i="7"/>
  <c r="U756" i="7"/>
  <c r="V756" i="7" s="1"/>
  <c r="W755" i="7"/>
  <c r="U218" i="7"/>
  <c r="V218" i="7" s="1"/>
  <c r="W217" i="7"/>
  <c r="X217" i="7"/>
  <c r="U129" i="7"/>
  <c r="V129" i="7" s="1"/>
  <c r="W128" i="7"/>
  <c r="X129" i="7"/>
  <c r="U493" i="7"/>
  <c r="V493" i="7" s="1"/>
  <c r="X493" i="7"/>
  <c r="U362" i="7"/>
  <c r="V362" i="7" s="1"/>
  <c r="U361" i="7"/>
  <c r="V361" i="7" s="1"/>
  <c r="X361" i="7"/>
  <c r="W362" i="7"/>
  <c r="U169" i="7"/>
  <c r="V169" i="7" s="1"/>
  <c r="U365" i="7"/>
  <c r="V365" i="7" s="1"/>
  <c r="X364" i="7"/>
  <c r="U454" i="7"/>
  <c r="V454" i="7" s="1"/>
  <c r="U453" i="7"/>
  <c r="V453" i="7" s="1"/>
  <c r="W453" i="7"/>
  <c r="U542" i="7"/>
  <c r="V542" i="7" s="1"/>
  <c r="X541" i="7"/>
  <c r="X542" i="7"/>
  <c r="U626" i="7"/>
  <c r="V626" i="7" s="1"/>
  <c r="X626" i="7"/>
  <c r="W626" i="7"/>
  <c r="X625" i="7"/>
  <c r="U710" i="7"/>
  <c r="V710" i="7" s="1"/>
  <c r="W709" i="7"/>
  <c r="X709" i="7"/>
  <c r="U655" i="7"/>
  <c r="V655" i="7" s="1"/>
  <c r="U656" i="7"/>
  <c r="V656" i="7" s="1"/>
  <c r="W655" i="7"/>
  <c r="U58" i="7"/>
  <c r="V58" i="7" s="1"/>
  <c r="U59" i="7"/>
  <c r="V59" i="7" s="1"/>
  <c r="U416" i="7"/>
  <c r="V416" i="7" s="1"/>
  <c r="W415" i="7"/>
  <c r="U415" i="7"/>
  <c r="V415" i="7" s="1"/>
  <c r="W396" i="7"/>
  <c r="X397" i="7"/>
  <c r="U267" i="7"/>
  <c r="V267" i="7" s="1"/>
  <c r="U266" i="7"/>
  <c r="V266" i="7" s="1"/>
  <c r="X266" i="7"/>
  <c r="W267" i="7"/>
  <c r="U417" i="7"/>
  <c r="V417" i="7" s="1"/>
  <c r="W418" i="7"/>
  <c r="W417" i="7"/>
  <c r="X417" i="7"/>
  <c r="U502" i="7"/>
  <c r="V502" i="7" s="1"/>
  <c r="W501" i="7"/>
  <c r="U589" i="7"/>
  <c r="V589" i="7" s="1"/>
  <c r="X589" i="7"/>
  <c r="U673" i="7"/>
  <c r="V673" i="7" s="1"/>
  <c r="U674" i="7"/>
  <c r="V674" i="7" s="1"/>
  <c r="W673" i="7"/>
  <c r="X673" i="7"/>
  <c r="U603" i="7"/>
  <c r="V603" i="7" s="1"/>
  <c r="X602" i="7"/>
  <c r="W602" i="7"/>
  <c r="W717" i="7"/>
  <c r="U718" i="7"/>
  <c r="V718" i="7" s="1"/>
  <c r="W718" i="7"/>
  <c r="X603" i="7"/>
  <c r="U604" i="7"/>
  <c r="V604" i="7" s="1"/>
  <c r="W603" i="7"/>
  <c r="U715" i="7"/>
  <c r="V715" i="7" s="1"/>
  <c r="X714" i="7"/>
  <c r="U605" i="7"/>
  <c r="V605" i="7" s="1"/>
  <c r="X604" i="7"/>
  <c r="X605" i="7"/>
  <c r="U601" i="7"/>
  <c r="V601" i="7" s="1"/>
  <c r="W600" i="7"/>
  <c r="X687" i="7"/>
  <c r="U687" i="7"/>
  <c r="V687" i="7" s="1"/>
  <c r="U686" i="7"/>
  <c r="V686" i="7" s="1"/>
  <c r="W687" i="7"/>
  <c r="W686" i="7"/>
  <c r="U757" i="7"/>
  <c r="V757" i="7" s="1"/>
  <c r="X757" i="7"/>
  <c r="W756" i="7"/>
  <c r="U286" i="7"/>
  <c r="V286" i="7" s="1"/>
  <c r="W286" i="7"/>
  <c r="U348" i="7"/>
  <c r="V348" i="7" s="1"/>
  <c r="X348" i="7"/>
  <c r="W401" i="7"/>
  <c r="U401" i="7"/>
  <c r="V401" i="7" s="1"/>
  <c r="U486" i="7"/>
  <c r="V486" i="7" s="1"/>
  <c r="W485" i="7"/>
  <c r="X485" i="7"/>
  <c r="U485" i="7"/>
  <c r="V485" i="7" s="1"/>
  <c r="U551" i="7"/>
  <c r="V551" i="7" s="1"/>
  <c r="W550" i="7"/>
  <c r="U406" i="7"/>
  <c r="V406" i="7" s="1"/>
  <c r="W405" i="7"/>
  <c r="U621" i="7"/>
  <c r="V621" i="7" s="1"/>
  <c r="U622" i="7"/>
  <c r="V622" i="7" s="1"/>
  <c r="W622" i="7"/>
  <c r="X621" i="7"/>
  <c r="U645" i="7"/>
  <c r="V645" i="7" s="1"/>
  <c r="X644" i="7"/>
  <c r="W645" i="7"/>
  <c r="W644" i="7"/>
  <c r="U609" i="7"/>
  <c r="V609" i="7" s="1"/>
  <c r="U608" i="7"/>
  <c r="V608" i="7" s="1"/>
  <c r="W609" i="7"/>
  <c r="X609" i="7"/>
  <c r="U747" i="7"/>
  <c r="V747" i="7" s="1"/>
  <c r="X746" i="7"/>
  <c r="U680" i="7"/>
  <c r="V680" i="7" s="1"/>
  <c r="W679" i="7"/>
  <c r="U606" i="7"/>
  <c r="V606" i="7" s="1"/>
  <c r="W606" i="7"/>
  <c r="U607" i="7"/>
  <c r="V607" i="7" s="1"/>
  <c r="U717" i="7"/>
  <c r="V717" i="7" s="1"/>
  <c r="X716" i="7"/>
  <c r="W716" i="7"/>
  <c r="U449" i="7"/>
  <c r="V449" i="7" s="1"/>
  <c r="W449" i="7"/>
  <c r="W450" i="7"/>
  <c r="U676" i="7"/>
  <c r="V676" i="7" s="1"/>
  <c r="U677" i="7"/>
  <c r="V677" i="7" s="1"/>
  <c r="W677" i="7"/>
  <c r="W676" i="7"/>
  <c r="U625" i="7"/>
  <c r="V625" i="7" s="1"/>
  <c r="U624" i="7"/>
  <c r="V624" i="7" s="1"/>
  <c r="X624" i="7"/>
  <c r="U540" i="7"/>
  <c r="V540" i="7" s="1"/>
  <c r="U541" i="7"/>
  <c r="V541" i="7" s="1"/>
  <c r="W540" i="7"/>
  <c r="U732" i="7"/>
  <c r="V732" i="7" s="1"/>
  <c r="U731" i="7"/>
  <c r="V731" i="7" s="1"/>
  <c r="X732" i="7"/>
  <c r="X731" i="7"/>
  <c r="U649" i="7"/>
  <c r="V649" i="7" s="1"/>
  <c r="U648" i="7"/>
  <c r="V648" i="7" s="1"/>
  <c r="W648" i="7"/>
  <c r="U749" i="7"/>
  <c r="V749" i="7" s="1"/>
  <c r="X748" i="7"/>
  <c r="W748" i="7"/>
  <c r="U573" i="7"/>
  <c r="V573" i="7" s="1"/>
  <c r="U574" i="7"/>
  <c r="V574" i="7" s="1"/>
  <c r="X573" i="7"/>
  <c r="U581" i="7"/>
  <c r="V581" i="7" s="1"/>
  <c r="U580" i="7"/>
  <c r="V580" i="7" s="1"/>
  <c r="X580" i="7"/>
  <c r="X554" i="7"/>
  <c r="W554" i="7"/>
  <c r="U711" i="7"/>
  <c r="V711" i="7" s="1"/>
  <c r="X711" i="7"/>
  <c r="X710" i="7"/>
  <c r="W711" i="7"/>
  <c r="X675" i="7"/>
  <c r="U675" i="7"/>
  <c r="V675" i="7" s="1"/>
  <c r="W675" i="7"/>
  <c r="U712" i="7"/>
  <c r="V712" i="7" s="1"/>
  <c r="W712" i="7"/>
  <c r="U550" i="7"/>
  <c r="V550" i="7" s="1"/>
  <c r="W549" i="7"/>
  <c r="U544" i="7"/>
  <c r="V544" i="7" s="1"/>
  <c r="U545" i="7"/>
  <c r="V545" i="7" s="1"/>
  <c r="W544" i="7"/>
  <c r="U754" i="7"/>
  <c r="V754" i="7" s="1"/>
  <c r="W753" i="7"/>
  <c r="U616" i="7"/>
  <c r="V616" i="7" s="1"/>
  <c r="W615" i="7"/>
  <c r="U752" i="7"/>
  <c r="V752" i="7" s="1"/>
  <c r="W751" i="7"/>
  <c r="U671" i="7"/>
  <c r="V671" i="7" s="1"/>
  <c r="X670" i="7"/>
  <c r="U753" i="7"/>
  <c r="V753" i="7" s="1"/>
  <c r="X752" i="7"/>
  <c r="P666" i="7"/>
  <c r="P696" i="7"/>
  <c r="P627" i="7"/>
  <c r="P594" i="7"/>
  <c r="P578" i="7"/>
  <c r="P557" i="7"/>
  <c r="P554" i="7"/>
  <c r="P452" i="7"/>
  <c r="P453" i="7"/>
  <c r="P422" i="7"/>
  <c r="P384" i="7"/>
  <c r="P364" i="7"/>
  <c r="P320" i="7"/>
  <c r="P260" i="7"/>
  <c r="P240" i="7"/>
  <c r="P216" i="7"/>
  <c r="P141" i="7"/>
  <c r="P104" i="7"/>
  <c r="P130" i="7"/>
  <c r="P27" i="7"/>
  <c r="P738" i="7"/>
  <c r="P665" i="7"/>
  <c r="P607" i="7"/>
  <c r="P577" i="7"/>
  <c r="P470" i="7"/>
  <c r="P475" i="7"/>
  <c r="P440" i="7"/>
  <c r="P402" i="7"/>
  <c r="P379" i="7"/>
  <c r="P359" i="7"/>
  <c r="P339" i="7"/>
  <c r="P299" i="7"/>
  <c r="P408" i="7"/>
  <c r="P243" i="7"/>
  <c r="P227" i="7"/>
  <c r="P195" i="7"/>
  <c r="P179" i="7"/>
  <c r="P123" i="7"/>
  <c r="P71" i="7"/>
  <c r="P753" i="7"/>
  <c r="P716" i="7"/>
  <c r="P703" i="7"/>
  <c r="P664" i="7"/>
  <c r="P641" i="7"/>
  <c r="P576" i="7"/>
  <c r="P545" i="7"/>
  <c r="P535" i="7"/>
  <c r="P382" i="7"/>
  <c r="P366" i="7"/>
  <c r="P274" i="7"/>
  <c r="P210" i="7"/>
  <c r="P194" i="7"/>
  <c r="P168" i="7"/>
  <c r="P74" i="7"/>
  <c r="P36" i="7"/>
  <c r="P752" i="7"/>
  <c r="P736" i="7"/>
  <c r="P714" i="7"/>
  <c r="P679" i="7"/>
  <c r="P663" i="7"/>
  <c r="P624" i="7"/>
  <c r="P605" i="7"/>
  <c r="P591" i="7"/>
  <c r="P575" i="7"/>
  <c r="P551" i="7"/>
  <c r="P494" i="7"/>
  <c r="P438" i="7"/>
  <c r="P373" i="7"/>
  <c r="P349" i="7"/>
  <c r="P241" i="7"/>
  <c r="P177" i="7"/>
  <c r="P131" i="7"/>
  <c r="P132" i="7"/>
  <c r="P113" i="7"/>
  <c r="P89" i="7"/>
  <c r="P68" i="7"/>
  <c r="X38" i="7"/>
  <c r="X86" i="7"/>
  <c r="W39" i="7"/>
  <c r="X71" i="7"/>
  <c r="W151" i="7"/>
  <c r="W183" i="7"/>
  <c r="X215" i="7"/>
  <c r="X247" i="7"/>
  <c r="X279" i="7"/>
  <c r="X311" i="7"/>
  <c r="X96" i="7"/>
  <c r="X61" i="7"/>
  <c r="X93" i="7"/>
  <c r="X157" i="7"/>
  <c r="X221" i="7"/>
  <c r="X317" i="7"/>
  <c r="W244" i="7"/>
  <c r="W308" i="7"/>
  <c r="X355" i="7"/>
  <c r="X390" i="7"/>
  <c r="X454" i="7"/>
  <c r="X486" i="7"/>
  <c r="X174" i="7"/>
  <c r="X238" i="7"/>
  <c r="X302" i="7"/>
  <c r="W371" i="7"/>
  <c r="W403" i="7"/>
  <c r="W467" i="7"/>
  <c r="W499" i="7"/>
  <c r="W531" i="7"/>
  <c r="W563" i="7"/>
  <c r="W168" i="7"/>
  <c r="W296" i="7"/>
  <c r="X347" i="7"/>
  <c r="X416" i="7"/>
  <c r="W480" i="7"/>
  <c r="X512" i="7"/>
  <c r="X154" i="7"/>
  <c r="W314" i="7"/>
  <c r="W359" i="7"/>
  <c r="W393" i="7"/>
  <c r="W425" i="7"/>
  <c r="W457" i="7"/>
  <c r="W489" i="7"/>
  <c r="W521" i="7"/>
  <c r="W553" i="7"/>
  <c r="W585" i="7"/>
  <c r="W617" i="7"/>
  <c r="W681" i="7"/>
  <c r="W526" i="7"/>
  <c r="W586" i="7"/>
  <c r="W628" i="7"/>
  <c r="W671" i="7"/>
  <c r="W713" i="7"/>
  <c r="W745" i="7"/>
  <c r="W608" i="7"/>
  <c r="W694" i="7"/>
  <c r="W564" i="7"/>
  <c r="W674" i="7"/>
  <c r="X715" i="7"/>
  <c r="W542" i="7"/>
  <c r="W616" i="7"/>
  <c r="W720" i="7"/>
  <c r="X26" i="7"/>
  <c r="X58" i="7"/>
  <c r="X91" i="7"/>
  <c r="W171" i="7"/>
  <c r="X235" i="7"/>
  <c r="W315" i="7"/>
  <c r="W129" i="7"/>
  <c r="X177" i="7"/>
  <c r="W273" i="7"/>
  <c r="W360" i="7"/>
  <c r="W426" i="7"/>
  <c r="W474" i="7"/>
  <c r="W522" i="7"/>
  <c r="W214" i="7"/>
  <c r="W310" i="7"/>
  <c r="W375" i="7"/>
  <c r="W439" i="7"/>
  <c r="W503" i="7"/>
  <c r="W452" i="7"/>
  <c r="W500" i="7"/>
  <c r="W194" i="7"/>
  <c r="W290" i="7"/>
  <c r="W381" i="7"/>
  <c r="W445" i="7"/>
  <c r="W493" i="7"/>
  <c r="W573" i="7"/>
  <c r="W637" i="7"/>
  <c r="W685" i="7"/>
  <c r="X698" i="7"/>
  <c r="X656" i="7"/>
  <c r="X734" i="7"/>
  <c r="X550" i="7"/>
  <c r="X643" i="7"/>
  <c r="W111" i="7"/>
  <c r="X175" i="7"/>
  <c r="W271" i="7"/>
  <c r="W101" i="7"/>
  <c r="X293" i="7"/>
  <c r="W357" i="7"/>
  <c r="W323" i="7"/>
  <c r="W446" i="7"/>
  <c r="X254" i="7"/>
  <c r="X362" i="7"/>
  <c r="W475" i="7"/>
  <c r="X523" i="7"/>
  <c r="X571" i="7"/>
  <c r="X216" i="7"/>
  <c r="W358" i="7"/>
  <c r="W408" i="7"/>
  <c r="W234" i="7"/>
  <c r="W433" i="7"/>
  <c r="X513" i="7"/>
  <c r="W625" i="7"/>
  <c r="X575" i="7"/>
  <c r="X660" i="7"/>
  <c r="X753" i="7"/>
  <c r="W704" i="7"/>
  <c r="X684" i="7"/>
  <c r="W584" i="7"/>
  <c r="X83" i="7"/>
  <c r="W163" i="7"/>
  <c r="X28" i="7"/>
  <c r="W124" i="7"/>
  <c r="X73" i="7"/>
  <c r="X201" i="7"/>
  <c r="W172" i="7"/>
  <c r="W328" i="7"/>
  <c r="W498" i="7"/>
  <c r="X363" i="7"/>
  <c r="X460" i="7"/>
  <c r="X306" i="7"/>
  <c r="X405" i="7"/>
  <c r="X501" i="7"/>
  <c r="X597" i="7"/>
  <c r="X677" i="7"/>
  <c r="W710" i="7"/>
  <c r="W534" i="7"/>
  <c r="U91" i="7"/>
  <c r="V91" i="7" s="1"/>
  <c r="U247" i="7"/>
  <c r="V247" i="7" s="1"/>
  <c r="U208" i="7"/>
  <c r="V208" i="7" s="1"/>
  <c r="U45" i="7"/>
  <c r="V45" i="7" s="1"/>
  <c r="U263" i="7"/>
  <c r="V263" i="7" s="1"/>
  <c r="U513" i="7"/>
  <c r="V513" i="7" s="1"/>
  <c r="U615" i="7"/>
  <c r="V615" i="7" s="1"/>
  <c r="U751" i="7"/>
  <c r="V751" i="7" s="1"/>
  <c r="U489" i="7"/>
  <c r="V489" i="7" s="1"/>
  <c r="U713" i="7"/>
  <c r="V713" i="7" s="1"/>
  <c r="U566" i="7"/>
  <c r="V566" i="7" s="1"/>
  <c r="U662" i="7"/>
  <c r="V662" i="7" s="1"/>
  <c r="U366" i="7"/>
  <c r="V366" i="7" s="1"/>
  <c r="X155" i="7"/>
  <c r="W219" i="7"/>
  <c r="U347" i="7"/>
  <c r="V347" i="7" s="1"/>
  <c r="W160" i="7"/>
  <c r="W245" i="7"/>
  <c r="W330" i="7"/>
  <c r="W78" i="7"/>
  <c r="U159" i="7"/>
  <c r="V159" i="7" s="1"/>
  <c r="X76" i="7"/>
  <c r="U336" i="7"/>
  <c r="V336" i="7" s="1"/>
  <c r="X411" i="7"/>
  <c r="X241" i="7"/>
  <c r="X400" i="7"/>
  <c r="W464" i="7"/>
  <c r="W180" i="7"/>
  <c r="W552" i="7"/>
  <c r="U86" i="7"/>
  <c r="V86" i="7" s="1"/>
  <c r="W59" i="7"/>
  <c r="U123" i="7"/>
  <c r="V123" i="7" s="1"/>
  <c r="W251" i="7"/>
  <c r="X315" i="7"/>
  <c r="X40" i="7"/>
  <c r="W104" i="7"/>
  <c r="X288" i="7"/>
  <c r="U34" i="7"/>
  <c r="V34" i="7" s="1"/>
  <c r="U31" i="7"/>
  <c r="V31" i="7" s="1"/>
  <c r="W287" i="7"/>
  <c r="W32" i="7"/>
  <c r="W277" i="7"/>
  <c r="X379" i="7"/>
  <c r="X105" i="7"/>
  <c r="U368" i="7"/>
  <c r="V368" i="7" s="1"/>
  <c r="U432" i="7"/>
  <c r="V432" i="7" s="1"/>
  <c r="U496" i="7"/>
  <c r="V496" i="7" s="1"/>
  <c r="U265" i="7"/>
  <c r="V265" i="7" s="1"/>
  <c r="X418" i="7"/>
  <c r="U337" i="7"/>
  <c r="V337" i="7" s="1"/>
  <c r="U397" i="7"/>
  <c r="V397" i="7" s="1"/>
  <c r="U175" i="7"/>
  <c r="V175" i="7" s="1"/>
  <c r="U303" i="7"/>
  <c r="V303" i="7" s="1"/>
  <c r="U402" i="7"/>
  <c r="V402" i="7" s="1"/>
  <c r="U227" i="7"/>
  <c r="V227" i="7" s="1"/>
  <c r="U139" i="7"/>
  <c r="V139" i="7" s="1"/>
  <c r="U315" i="7"/>
  <c r="V315" i="7" s="1"/>
  <c r="U90" i="7"/>
  <c r="V90" i="7" s="1"/>
  <c r="U163" i="7"/>
  <c r="V163" i="7" s="1"/>
  <c r="U219" i="7"/>
  <c r="V219" i="7" s="1"/>
  <c r="U203" i="7"/>
  <c r="V203" i="7" s="1"/>
  <c r="U307" i="7"/>
  <c r="V307" i="7" s="1"/>
  <c r="W27" i="7"/>
  <c r="W91" i="7"/>
  <c r="W72" i="7"/>
  <c r="W71" i="7"/>
  <c r="X243" i="7"/>
  <c r="W85" i="7"/>
  <c r="X475" i="7"/>
  <c r="W326" i="7"/>
  <c r="W82" i="7"/>
  <c r="W96" i="7"/>
  <c r="X250" i="7"/>
  <c r="W262" i="7"/>
  <c r="W504" i="7"/>
  <c r="W117" i="7"/>
  <c r="W202" i="7"/>
  <c r="W34" i="7"/>
  <c r="U199" i="7"/>
  <c r="V199" i="7" s="1"/>
  <c r="U165" i="7"/>
  <c r="V165" i="7" s="1"/>
  <c r="W198" i="7"/>
  <c r="U520" i="7"/>
  <c r="V520" i="7" s="1"/>
  <c r="P139" i="7"/>
  <c r="X134" i="7"/>
  <c r="U220" i="7"/>
  <c r="V220" i="7" s="1"/>
  <c r="U137" i="7"/>
  <c r="V137" i="7" s="1"/>
  <c r="P53" i="7"/>
  <c r="X46" i="7"/>
  <c r="X159" i="7"/>
  <c r="U38" i="7"/>
  <c r="V38" i="7" s="1"/>
  <c r="P39" i="7"/>
  <c r="P310" i="7"/>
  <c r="P332" i="7"/>
  <c r="P138" i="7"/>
  <c r="P305" i="7"/>
  <c r="P221" i="7"/>
  <c r="P73" i="7"/>
  <c r="W156" i="7"/>
  <c r="P306" i="7"/>
  <c r="P497" i="7"/>
  <c r="P419" i="7"/>
  <c r="P385" i="7"/>
  <c r="P369" i="7"/>
  <c r="P47" i="7"/>
  <c r="W52" i="7"/>
  <c r="W165" i="7"/>
  <c r="U40" i="7"/>
  <c r="V40" i="7" s="1"/>
  <c r="P278" i="7"/>
  <c r="W496" i="7"/>
  <c r="U287" i="7"/>
  <c r="V287" i="7" s="1"/>
  <c r="P396" i="7"/>
  <c r="P114" i="7"/>
  <c r="P537" i="7"/>
  <c r="P521" i="7"/>
  <c r="P268" i="7"/>
  <c r="P67" i="7"/>
  <c r="P449" i="7"/>
  <c r="P140" i="7"/>
  <c r="P52" i="7"/>
  <c r="P451" i="7"/>
  <c r="P309" i="7"/>
  <c r="P193" i="7"/>
  <c r="P116" i="7"/>
  <c r="W368" i="7"/>
  <c r="U102" i="7"/>
  <c r="V102" i="7" s="1"/>
  <c r="U104" i="7"/>
  <c r="V104" i="7" s="1"/>
  <c r="U450" i="7"/>
  <c r="V450" i="7" s="1"/>
  <c r="P246" i="7"/>
  <c r="P181" i="7"/>
  <c r="U76" i="7"/>
  <c r="V76" i="7" s="1"/>
  <c r="U411" i="7"/>
  <c r="V411" i="7" s="1"/>
  <c r="U241" i="7"/>
  <c r="V241" i="7" s="1"/>
  <c r="P328" i="7"/>
  <c r="P236" i="7"/>
  <c r="P220" i="7"/>
  <c r="P180" i="7"/>
  <c r="P331" i="7"/>
  <c r="P267" i="7"/>
  <c r="P223" i="7"/>
  <c r="P99" i="7"/>
  <c r="P412" i="7"/>
  <c r="P242" i="7"/>
  <c r="P178" i="7"/>
  <c r="P54" i="7"/>
  <c r="P505" i="7"/>
  <c r="P97" i="7"/>
  <c r="P134" i="7"/>
  <c r="P300" i="7"/>
  <c r="P264" i="7"/>
  <c r="P465" i="7"/>
  <c r="P327" i="7"/>
  <c r="P263" i="7"/>
  <c r="P251" i="7"/>
  <c r="P219" i="7"/>
  <c r="P55" i="7"/>
  <c r="P417" i="7"/>
  <c r="P98" i="7"/>
  <c r="P353" i="7"/>
  <c r="P337" i="7"/>
  <c r="P77" i="7"/>
  <c r="X54" i="7"/>
  <c r="X43" i="7"/>
  <c r="X222" i="7"/>
  <c r="P348" i="7"/>
  <c r="P160" i="7"/>
  <c r="P157" i="7"/>
  <c r="P92" i="7"/>
  <c r="P72" i="7"/>
  <c r="P483" i="7"/>
  <c r="P351" i="7"/>
  <c r="U72" i="7"/>
  <c r="V72" i="7" s="1"/>
  <c r="P284" i="7"/>
  <c r="P481" i="7"/>
  <c r="P363" i="7"/>
  <c r="P156" i="7"/>
  <c r="P79" i="7"/>
  <c r="P553" i="7"/>
  <c r="P86" i="7"/>
  <c r="W299" i="7"/>
  <c r="W336" i="7"/>
  <c r="X179" i="7"/>
  <c r="X432" i="7"/>
  <c r="P433" i="7"/>
  <c r="P288" i="7"/>
  <c r="P444" i="7"/>
  <c r="P266" i="7"/>
  <c r="P117" i="7"/>
  <c r="P60" i="7"/>
  <c r="P32" i="7"/>
  <c r="P34" i="7"/>
  <c r="U105" i="7"/>
  <c r="V105" i="7" s="1"/>
  <c r="U277" i="7"/>
  <c r="V277" i="7" s="1"/>
  <c r="U418" i="7"/>
  <c r="V418" i="7" s="1"/>
  <c r="E5" i="7"/>
  <c r="P380" i="7"/>
  <c r="P106" i="7"/>
  <c r="P33" i="7"/>
  <c r="W123" i="7"/>
  <c r="W265" i="7"/>
  <c r="P308" i="7"/>
  <c r="P59" i="7"/>
  <c r="P199" i="7"/>
  <c r="P103" i="7"/>
  <c r="P460" i="7"/>
  <c r="P135" i="7"/>
  <c r="P136" i="7"/>
  <c r="P35" i="7"/>
  <c r="P166" i="7"/>
  <c r="W199" i="7"/>
  <c r="X31" i="7"/>
  <c r="X459" i="7"/>
  <c r="X192" i="7"/>
  <c r="P316" i="7"/>
  <c r="P289" i="7"/>
  <c r="P118" i="7"/>
  <c r="E3" i="7"/>
  <c r="P252" i="7"/>
  <c r="P204" i="7"/>
  <c r="P188" i="7"/>
  <c r="P124" i="7"/>
  <c r="P225" i="7"/>
  <c r="W86" i="7"/>
  <c r="W75" i="7"/>
  <c r="E4" i="7"/>
  <c r="P87" i="7"/>
  <c r="P41" i="7"/>
  <c r="P105" i="7"/>
  <c r="X187" i="7"/>
  <c r="P76" i="7"/>
  <c r="P203" i="7"/>
  <c r="X309" i="7"/>
  <c r="W275" i="7"/>
  <c r="X525" i="7"/>
  <c r="X275" i="7"/>
  <c r="X27" i="7"/>
  <c r="U27" i="7"/>
  <c r="V27" i="7" s="1"/>
  <c r="U413" i="7" l="1"/>
  <c r="V413" i="7" s="1"/>
  <c r="W345" i="7"/>
  <c r="X435" i="7"/>
  <c r="U74" i="7"/>
  <c r="V74" i="7" s="1"/>
  <c r="AB74" i="7" s="1"/>
  <c r="U518" i="7"/>
  <c r="V518" i="7" s="1"/>
  <c r="W518" i="7"/>
  <c r="U549" i="7"/>
  <c r="V549" i="7" s="1"/>
  <c r="X612" i="7"/>
  <c r="J5" i="7" s="1"/>
  <c r="X488" i="7"/>
  <c r="U488" i="7"/>
  <c r="V488" i="7" s="1"/>
  <c r="W708" i="7"/>
  <c r="AB677" i="7" s="1"/>
  <c r="W369" i="7"/>
  <c r="AB358" i="7" s="1"/>
  <c r="X555" i="7"/>
  <c r="W529" i="7"/>
  <c r="U529" i="7"/>
  <c r="V529" i="7" s="1"/>
  <c r="AB501" i="7" s="1"/>
  <c r="W281" i="7"/>
  <c r="X321" i="7"/>
  <c r="U555" i="7"/>
  <c r="V555" i="7" s="1"/>
  <c r="U594" i="7"/>
  <c r="V594" i="7" s="1"/>
  <c r="U190" i="7"/>
  <c r="V190" i="7" s="1"/>
  <c r="AB154" i="7" s="1"/>
  <c r="W364" i="7"/>
  <c r="W106" i="7"/>
  <c r="X106" i="7"/>
  <c r="W666" i="7"/>
  <c r="AB611" i="7" s="1"/>
  <c r="W706" i="7"/>
  <c r="U525" i="7"/>
  <c r="V525" i="7" s="1"/>
  <c r="U435" i="7"/>
  <c r="V435" i="7" s="1"/>
  <c r="W476" i="7"/>
  <c r="AB404" i="7" s="1"/>
  <c r="X476" i="7"/>
  <c r="W344" i="7"/>
  <c r="W300" i="7"/>
  <c r="X56" i="7"/>
  <c r="J3" i="7" s="1"/>
  <c r="U56" i="7"/>
  <c r="V56" i="7" s="1"/>
  <c r="W56" i="7"/>
  <c r="X297" i="7"/>
  <c r="W297" i="7"/>
  <c r="AB280" i="7" s="1"/>
  <c r="X171" i="7"/>
  <c r="U369" i="7"/>
  <c r="V369" i="7" s="1"/>
  <c r="W205" i="7"/>
  <c r="U253" i="7"/>
  <c r="V253" i="7" s="1"/>
  <c r="AB219" i="7" s="1"/>
  <c r="W253" i="7"/>
  <c r="X498" i="7"/>
  <c r="H5" i="7"/>
  <c r="X300" i="7"/>
  <c r="E2" i="7"/>
  <c r="Z25" i="7"/>
  <c r="AB748" i="7"/>
  <c r="AB717" i="7"/>
  <c r="AB724" i="7"/>
  <c r="AB754" i="7"/>
  <c r="AB709" i="7"/>
  <c r="AB732" i="7"/>
  <c r="AB705" i="7"/>
  <c r="AB730" i="7"/>
  <c r="AB714" i="7"/>
  <c r="AB751" i="7"/>
  <c r="AB756" i="7"/>
  <c r="AB719" i="7"/>
  <c r="AB725" i="7"/>
  <c r="AB728" i="7"/>
  <c r="AB752" i="7"/>
  <c r="AB673" i="7"/>
  <c r="AB742" i="7"/>
  <c r="AB747" i="7"/>
  <c r="AB745" i="7"/>
  <c r="AB672" i="7"/>
  <c r="AB737" i="7"/>
  <c r="AB740" i="7"/>
  <c r="AB330" i="7"/>
  <c r="AB738" i="7"/>
  <c r="AB743" i="7"/>
  <c r="AB675" i="7"/>
  <c r="AB691" i="7"/>
  <c r="AB710" i="7"/>
  <c r="AB749" i="7"/>
  <c r="AB744" i="7"/>
  <c r="AB701" i="7"/>
  <c r="AB735" i="7"/>
  <c r="AB716" i="7"/>
  <c r="AB721" i="7"/>
  <c r="AB726" i="7"/>
  <c r="AB731" i="7"/>
  <c r="AB468" i="7"/>
  <c r="AB736" i="7"/>
  <c r="AB729" i="7"/>
  <c r="AB380" i="7"/>
  <c r="AB713" i="7"/>
  <c r="AB720" i="7"/>
  <c r="AB723" i="7"/>
  <c r="AB727" i="7"/>
  <c r="AB508" i="7"/>
  <c r="AB733" i="7"/>
  <c r="AB711" i="7"/>
  <c r="AB681" i="7"/>
  <c r="AB686" i="7"/>
  <c r="AB420" i="7"/>
  <c r="AB750" i="7"/>
  <c r="AB739" i="7"/>
  <c r="AB425" i="7"/>
  <c r="AB702" i="7"/>
  <c r="AB618" i="7"/>
  <c r="AB746" i="7"/>
  <c r="AB741" i="7"/>
  <c r="AB422" i="7"/>
  <c r="AB712" i="7"/>
  <c r="AB734" i="7"/>
  <c r="AB134" i="7"/>
  <c r="AB715" i="7"/>
  <c r="AB722" i="7"/>
  <c r="AB552" i="7"/>
  <c r="AB718" i="7"/>
  <c r="AB753" i="7"/>
  <c r="AB755" i="7"/>
  <c r="AB478" i="7" l="1"/>
  <c r="AB609" i="7"/>
  <c r="AB581" i="7"/>
  <c r="AB383" i="7"/>
  <c r="AB571" i="7"/>
  <c r="AB421" i="7"/>
  <c r="AB576" i="7"/>
  <c r="AB544" i="7"/>
  <c r="AB697" i="7"/>
  <c r="AB670" i="7"/>
  <c r="AB656" i="7"/>
  <c r="AB577" i="7"/>
  <c r="AB649" i="7"/>
  <c r="AB570" i="7"/>
  <c r="AB459" i="7"/>
  <c r="AB427" i="7"/>
  <c r="AB388" i="7"/>
  <c r="AB603" i="7"/>
  <c r="J4" i="7"/>
  <c r="J2" i="7" s="1"/>
  <c r="AB254" i="7"/>
  <c r="AB341" i="7"/>
  <c r="AB514" i="7"/>
  <c r="H4" i="7"/>
  <c r="AB638" i="7"/>
  <c r="AB698" i="7"/>
  <c r="AB275" i="7"/>
  <c r="AB708" i="7"/>
  <c r="AB359" i="7"/>
  <c r="AB304" i="7"/>
  <c r="AB566" i="7"/>
  <c r="AB451" i="7"/>
  <c r="AB678" i="7"/>
  <c r="AB699" i="7"/>
  <c r="AB144" i="7"/>
  <c r="AB499" i="7"/>
  <c r="AB643" i="7"/>
  <c r="AB67" i="7"/>
  <c r="AB573" i="7"/>
  <c r="AB466" i="7"/>
  <c r="AB583" i="7"/>
  <c r="AB474" i="7"/>
  <c r="AB454" i="7"/>
  <c r="AB629" i="7"/>
  <c r="AB365" i="7"/>
  <c r="AB634" i="7"/>
  <c r="AB664" i="7"/>
  <c r="AB99" i="7"/>
  <c r="AB423" i="7"/>
  <c r="AB305" i="7"/>
  <c r="AB411" i="7"/>
  <c r="AB286" i="7"/>
  <c r="AB217" i="7"/>
  <c r="AB150" i="7"/>
  <c r="AB487" i="7"/>
  <c r="AB595" i="7"/>
  <c r="AB410" i="7"/>
  <c r="AB568" i="7"/>
  <c r="AB166" i="7"/>
  <c r="AB495" i="7"/>
  <c r="AB562" i="7"/>
  <c r="AB475" i="7"/>
  <c r="AB470" i="7"/>
  <c r="AB297" i="7"/>
  <c r="AB271" i="7"/>
  <c r="AB462" i="7"/>
  <c r="AB655" i="7"/>
  <c r="AB70" i="7"/>
  <c r="AB434" i="7"/>
  <c r="AB276" i="7"/>
  <c r="AB206" i="7"/>
  <c r="AB578" i="7"/>
  <c r="AB493" i="7"/>
  <c r="AB497" i="7"/>
  <c r="AB520" i="7"/>
  <c r="AB683" i="7"/>
  <c r="AB387" i="7"/>
  <c r="AB688" i="7"/>
  <c r="AB413" i="7"/>
  <c r="AB518" i="7"/>
  <c r="AB81" i="7"/>
  <c r="AB657" i="7"/>
  <c r="AB315" i="7"/>
  <c r="AB704" i="7"/>
  <c r="AB258" i="7"/>
  <c r="AB344" i="7"/>
  <c r="AB564" i="7"/>
  <c r="AB551" i="7"/>
  <c r="AB690" i="7"/>
  <c r="H3" i="7"/>
  <c r="AB515" i="7"/>
  <c r="AB700" i="7"/>
  <c r="AB641" i="7"/>
  <c r="AB430" i="7"/>
  <c r="AB546" i="7"/>
  <c r="AB550" i="7"/>
  <c r="AB301" i="7"/>
  <c r="AB338" i="7"/>
  <c r="AB458" i="7"/>
  <c r="AB687" i="7"/>
  <c r="AB693" i="7"/>
  <c r="AB706" i="7"/>
  <c r="AB692" i="7"/>
  <c r="AB637" i="7"/>
  <c r="AB453" i="7"/>
  <c r="AB431" i="7"/>
  <c r="AB707" i="7"/>
  <c r="AB695" i="7"/>
  <c r="AB659" i="7"/>
  <c r="AB107" i="7"/>
  <c r="AB684" i="7"/>
  <c r="AB481" i="7"/>
  <c r="AB585" i="7"/>
  <c r="AB685" i="7"/>
  <c r="AB472" i="7"/>
  <c r="AB696" i="7"/>
  <c r="AB533" i="7"/>
  <c r="AB511" i="7"/>
  <c r="AB490" i="7"/>
  <c r="AB228" i="7"/>
  <c r="AB71" i="7"/>
  <c r="AB667" i="7"/>
  <c r="AB623" i="7"/>
  <c r="AB339" i="7"/>
  <c r="AB405" i="7"/>
  <c r="AB465" i="7"/>
  <c r="AB606" i="7"/>
  <c r="AB671" i="7"/>
  <c r="AB676" i="7"/>
  <c r="AB632" i="7"/>
  <c r="AB694" i="7"/>
  <c r="AB682" i="7"/>
  <c r="AB703" i="7"/>
  <c r="AB651" i="7"/>
  <c r="AB467" i="7"/>
  <c r="AB436" i="7"/>
  <c r="AB621" i="7"/>
  <c r="AB680" i="7"/>
  <c r="AB37" i="7"/>
  <c r="AB679" i="7"/>
  <c r="AB668" i="7"/>
  <c r="AB689" i="7"/>
  <c r="AB640" i="7"/>
  <c r="AB117" i="7"/>
  <c r="AB455" i="7"/>
  <c r="AB674" i="7"/>
  <c r="AB669" i="7"/>
  <c r="AB356" i="7"/>
  <c r="AB347" i="7"/>
  <c r="AB367" i="7"/>
  <c r="AB362" i="7"/>
  <c r="AB348" i="7"/>
  <c r="AB43" i="7"/>
  <c r="AB36" i="7"/>
  <c r="AB56" i="7"/>
  <c r="AB308" i="7"/>
  <c r="AB312" i="7"/>
  <c r="AB326" i="7"/>
  <c r="AB303" i="7"/>
  <c r="AB329" i="7"/>
  <c r="AB298" i="7"/>
  <c r="AB337" i="7"/>
  <c r="AB309" i="7"/>
  <c r="AB336" i="7"/>
  <c r="AB318" i="7"/>
  <c r="AB327" i="7"/>
  <c r="AB482" i="7"/>
  <c r="AB503" i="7"/>
  <c r="AB519" i="7"/>
  <c r="AB505" i="7"/>
  <c r="AB513" i="7"/>
  <c r="AB510" i="7"/>
  <c r="AB492" i="7"/>
  <c r="AB479" i="7"/>
  <c r="AB483" i="7"/>
  <c r="AB521" i="7"/>
  <c r="AB516" i="7"/>
  <c r="AB484" i="7"/>
  <c r="AB496" i="7"/>
  <c r="AB477" i="7"/>
  <c r="AB506" i="7"/>
  <c r="AB486" i="7"/>
  <c r="AB509" i="7"/>
  <c r="AB523" i="7"/>
  <c r="AB502" i="7"/>
  <c r="AB512" i="7"/>
  <c r="AB480" i="7"/>
  <c r="AB80" i="7"/>
  <c r="AB95" i="7"/>
  <c r="AB65" i="7"/>
  <c r="AB76" i="7"/>
  <c r="AB72" i="7"/>
  <c r="AB555" i="7"/>
  <c r="AB439" i="7"/>
  <c r="AB500" i="7"/>
  <c r="AB213" i="7"/>
  <c r="AB594" i="7"/>
  <c r="AB517" i="7"/>
  <c r="AB589" i="7"/>
  <c r="AB528" i="7"/>
  <c r="AB488" i="7"/>
  <c r="AB599" i="7"/>
  <c r="AB530" i="7"/>
  <c r="AB73" i="7"/>
  <c r="AB443" i="7"/>
  <c r="AB476" i="7"/>
  <c r="AB333" i="7"/>
  <c r="AB371" i="7"/>
  <c r="AB395" i="7"/>
  <c r="AB306" i="7"/>
  <c r="AB469" i="7"/>
  <c r="AB190" i="7"/>
  <c r="AB369" i="7"/>
  <c r="AB392" i="7"/>
  <c r="AB409" i="7"/>
  <c r="AB350" i="7"/>
  <c r="AB368" i="7"/>
  <c r="AB665" i="7"/>
  <c r="AB435" i="7"/>
  <c r="AB537" i="7"/>
  <c r="AB642" i="7"/>
  <c r="AB449" i="7"/>
  <c r="AB68" i="7"/>
  <c r="AB316" i="7"/>
  <c r="AB440" i="7"/>
  <c r="AB400" i="7"/>
  <c r="AB619" i="7"/>
  <c r="AB560" i="7"/>
  <c r="AB456" i="7"/>
  <c r="AB591" i="7"/>
  <c r="AB396" i="7"/>
  <c r="AB393" i="7"/>
  <c r="AB389" i="7"/>
  <c r="AB428" i="7"/>
  <c r="AB402" i="7"/>
  <c r="AB448" i="7"/>
  <c r="AB524" i="7"/>
  <c r="AB663" i="7"/>
  <c r="AB419" i="7"/>
  <c r="AB417" i="7"/>
  <c r="AB294" i="7"/>
  <c r="AB596" i="7"/>
  <c r="AB485" i="7"/>
  <c r="AB590" i="7"/>
  <c r="AB541" i="7"/>
  <c r="AB636" i="7"/>
  <c r="AB77" i="7"/>
  <c r="AB340" i="7"/>
  <c r="AB58" i="7"/>
  <c r="AB241" i="7"/>
  <c r="AB200" i="7"/>
  <c r="AB236" i="7"/>
  <c r="AB230" i="7"/>
  <c r="AB207" i="7"/>
  <c r="AB192" i="7"/>
  <c r="AB194" i="7"/>
  <c r="AB211" i="7"/>
  <c r="AB221" i="7"/>
  <c r="AB218" i="7"/>
  <c r="AB292" i="7"/>
  <c r="AB282" i="7"/>
  <c r="AB284" i="7"/>
  <c r="AB272" i="7"/>
  <c r="AB263" i="7"/>
  <c r="AB265" i="7"/>
  <c r="AB283" i="7"/>
  <c r="AB273" i="7"/>
  <c r="AB473" i="7"/>
  <c r="AB424" i="7"/>
  <c r="AB391" i="7"/>
  <c r="AB432" i="7"/>
  <c r="AB397" i="7"/>
  <c r="AB398" i="7"/>
  <c r="AB403" i="7"/>
  <c r="AB373" i="7"/>
  <c r="AB407" i="7"/>
  <c r="AB444" i="7"/>
  <c r="AB418" i="7"/>
  <c r="AB433" i="7"/>
  <c r="AB441" i="7"/>
  <c r="AB452" i="7"/>
  <c r="AB384" i="7"/>
  <c r="AB382" i="7"/>
  <c r="AB375" i="7"/>
  <c r="AB394" i="7"/>
  <c r="AB386" i="7"/>
  <c r="AB457" i="7"/>
  <c r="AB399" i="7"/>
  <c r="AB372" i="7"/>
  <c r="AB445" i="7"/>
  <c r="AB461" i="7"/>
  <c r="AB437" i="7"/>
  <c r="AB416" i="7"/>
  <c r="AB415" i="7"/>
  <c r="AB376" i="7"/>
  <c r="AB374" i="7"/>
  <c r="AB377" i="7"/>
  <c r="AB414" i="7"/>
  <c r="AB401" i="7"/>
  <c r="AB426" i="7"/>
  <c r="AB442" i="7"/>
  <c r="AB446" i="7"/>
  <c r="AB408" i="7"/>
  <c r="AB463" i="7"/>
  <c r="AB406" i="7"/>
  <c r="AB385" i="7"/>
  <c r="AB412" i="7"/>
  <c r="AB658" i="7"/>
  <c r="AB545" i="7"/>
  <c r="AB652" i="7"/>
  <c r="AB617" i="7"/>
  <c r="AB548" i="7"/>
  <c r="AB639" i="7"/>
  <c r="AB558" i="7"/>
  <c r="AB580" i="7"/>
  <c r="AB662" i="7"/>
  <c r="AB610" i="7"/>
  <c r="AB605" i="7"/>
  <c r="AB624" i="7"/>
  <c r="AB538" i="7"/>
  <c r="AB648" i="7"/>
  <c r="AB565" i="7"/>
  <c r="AB586" i="7"/>
  <c r="AB539" i="7"/>
  <c r="AB615" i="7"/>
  <c r="AB608" i="7"/>
  <c r="AB579" i="7"/>
  <c r="AB557" i="7"/>
  <c r="AB582" i="7"/>
  <c r="AB527" i="7"/>
  <c r="AB588" i="7"/>
  <c r="AB575" i="7"/>
  <c r="AB607" i="7"/>
  <c r="AB627" i="7"/>
  <c r="AB613" i="7"/>
  <c r="AB601" i="7"/>
  <c r="AB661" i="7"/>
  <c r="AB526" i="7"/>
  <c r="AB587" i="7"/>
  <c r="AB569" i="7"/>
  <c r="AB574" i="7"/>
  <c r="AB559" i="7"/>
  <c r="AB645" i="7"/>
  <c r="AB630" i="7"/>
  <c r="AB616" i="7"/>
  <c r="AB633" i="7"/>
  <c r="AB626" i="7"/>
  <c r="AB631" i="7"/>
  <c r="AB567" i="7"/>
  <c r="AB536" i="7"/>
  <c r="AB597" i="7"/>
  <c r="AB543" i="7"/>
  <c r="AB635" i="7"/>
  <c r="AB584" i="7"/>
  <c r="AB602" i="7"/>
  <c r="AB534" i="7"/>
  <c r="AB644" i="7"/>
  <c r="AB532" i="7"/>
  <c r="AB593" i="7"/>
  <c r="AB561" i="7"/>
  <c r="AB647" i="7"/>
  <c r="AB547" i="7"/>
  <c r="AB653" i="7"/>
  <c r="AB612" i="7"/>
  <c r="AB660" i="7"/>
  <c r="AB622" i="7"/>
  <c r="AB625" i="7"/>
  <c r="I5" i="7"/>
  <c r="AB170" i="7"/>
  <c r="AB142" i="7"/>
  <c r="AB189" i="7"/>
  <c r="AB135" i="7"/>
  <c r="AB171" i="7"/>
  <c r="AB121" i="7"/>
  <c r="AB187" i="7"/>
  <c r="AB429" i="7"/>
  <c r="AB592" i="7"/>
  <c r="AB531" i="7"/>
  <c r="AB447" i="7"/>
  <c r="AB556" i="7"/>
  <c r="AB100" i="7"/>
  <c r="AB654" i="7"/>
  <c r="AB549" i="7"/>
  <c r="AB471" i="7"/>
  <c r="AB494" i="7"/>
  <c r="AB158" i="7"/>
  <c r="AB553" i="7"/>
  <c r="AB438" i="7"/>
  <c r="AB498" i="7"/>
  <c r="AB146" i="7"/>
  <c r="AB270" i="7"/>
  <c r="AB381" i="7"/>
  <c r="AB269" i="7"/>
  <c r="AB614" i="7"/>
  <c r="AB307" i="7"/>
  <c r="AB370" i="7"/>
  <c r="AB620" i="7"/>
  <c r="AB489" i="7"/>
  <c r="AB460" i="7"/>
  <c r="AB295" i="7"/>
  <c r="AB180" i="7"/>
  <c r="AB572" i="7"/>
  <c r="AB507" i="7"/>
  <c r="AB598" i="7"/>
  <c r="AB554" i="7"/>
  <c r="AB563" i="7"/>
  <c r="AB666" i="7"/>
  <c r="AB450" i="7"/>
  <c r="AB600" i="7"/>
  <c r="AB525" i="7"/>
  <c r="AB646" i="7"/>
  <c r="AB255" i="7"/>
  <c r="AB123" i="7"/>
  <c r="AB522" i="7"/>
  <c r="AB464" i="7"/>
  <c r="AB504" i="7"/>
  <c r="AB277" i="7"/>
  <c r="AB379" i="7"/>
  <c r="AB378" i="7"/>
  <c r="AB628" i="7"/>
  <c r="I4" i="7"/>
  <c r="AB182" i="7"/>
  <c r="AB361" i="7"/>
  <c r="AB540" i="7"/>
  <c r="AB335" i="7"/>
  <c r="AB390" i="7"/>
  <c r="AB604" i="7"/>
  <c r="AB535" i="7"/>
  <c r="AB491" i="7"/>
  <c r="AB529" i="7"/>
  <c r="AB650" i="7"/>
  <c r="AB231" i="7"/>
  <c r="AB542" i="7"/>
  <c r="AB197" i="7"/>
  <c r="AB168" i="7"/>
  <c r="AB105" i="7"/>
  <c r="AB196" i="7"/>
  <c r="AB47" i="7"/>
  <c r="AB178" i="7"/>
  <c r="AB317" i="7"/>
  <c r="AB177" i="7"/>
  <c r="AB355" i="7"/>
  <c r="AB291" i="7"/>
  <c r="AB322" i="7"/>
  <c r="AB41" i="7"/>
  <c r="AB38" i="7"/>
  <c r="AB130" i="7"/>
  <c r="AB266" i="7"/>
  <c r="AB321" i="7"/>
  <c r="AB257" i="7"/>
  <c r="AB343" i="7"/>
  <c r="AB279" i="7"/>
  <c r="AB334" i="7"/>
  <c r="AB320" i="7"/>
  <c r="AB256" i="7"/>
  <c r="AB249" i="7"/>
  <c r="AB104" i="7"/>
  <c r="AB239" i="7"/>
  <c r="AB85" i="7"/>
  <c r="AB332" i="7"/>
  <c r="AB268" i="7"/>
  <c r="AB253" i="7"/>
  <c r="AB59" i="7"/>
  <c r="AB243" i="7"/>
  <c r="AB125" i="7"/>
  <c r="AB119" i="7"/>
  <c r="AB204" i="7"/>
  <c r="AB148" i="7"/>
  <c r="AB357" i="7"/>
  <c r="AB293" i="7"/>
  <c r="AB185" i="7"/>
  <c r="AB363" i="7"/>
  <c r="AB299" i="7"/>
  <c r="AB175" i="7"/>
  <c r="AB346" i="7"/>
  <c r="AB42" i="7"/>
  <c r="AB232" i="7"/>
  <c r="AB75" i="7"/>
  <c r="AB345" i="7"/>
  <c r="AB281" i="7"/>
  <c r="AB319" i="7"/>
  <c r="AB310" i="7"/>
  <c r="AB360" i="7"/>
  <c r="AB296" i="7"/>
  <c r="AB226" i="7"/>
  <c r="AB209" i="7"/>
  <c r="AB115" i="7"/>
  <c r="AB102" i="7"/>
  <c r="AB60" i="7"/>
  <c r="AB324" i="7"/>
  <c r="AB260" i="7"/>
  <c r="AB140" i="7"/>
  <c r="AB238" i="7"/>
  <c r="AB229" i="7"/>
  <c r="AB131" i="7"/>
  <c r="AB251" i="7"/>
  <c r="AB106" i="7"/>
  <c r="AB55" i="7"/>
  <c r="AB103" i="7"/>
  <c r="AB349" i="7"/>
  <c r="AB285" i="7"/>
  <c r="AB50" i="7"/>
  <c r="AB323" i="7"/>
  <c r="AB259" i="7"/>
  <c r="AB354" i="7"/>
  <c r="AB290" i="7"/>
  <c r="AB224" i="7"/>
  <c r="AB164" i="7"/>
  <c r="AB353" i="7"/>
  <c r="AB289" i="7"/>
  <c r="AB311" i="7"/>
  <c r="AB366" i="7"/>
  <c r="AB302" i="7"/>
  <c r="AB352" i="7"/>
  <c r="AB288" i="7"/>
  <c r="AB250" i="7"/>
  <c r="AB51" i="7"/>
  <c r="AB94" i="7"/>
  <c r="AB137" i="7"/>
  <c r="AB364" i="7"/>
  <c r="AB300" i="7"/>
  <c r="AB176" i="7"/>
  <c r="AB198" i="7"/>
  <c r="AB173" i="7"/>
  <c r="AB108" i="7"/>
  <c r="AB82" i="7"/>
  <c r="AB64" i="7"/>
  <c r="AB114" i="7"/>
  <c r="AB262" i="7"/>
  <c r="AB325" i="7"/>
  <c r="AB261" i="7"/>
  <c r="AB331" i="7"/>
  <c r="AB267" i="7"/>
  <c r="AB314" i="7"/>
  <c r="AB162" i="7"/>
  <c r="AB274" i="7"/>
  <c r="AB313" i="7"/>
  <c r="AB351" i="7"/>
  <c r="AB287" i="7"/>
  <c r="AB342" i="7"/>
  <c r="AB278" i="7"/>
  <c r="AB328" i="7"/>
  <c r="AB264" i="7"/>
  <c r="AB46" i="7"/>
  <c r="AB63" i="7"/>
  <c r="AB199" i="7"/>
  <c r="AB109" i="7"/>
  <c r="AB184" i="7"/>
  <c r="AB203" i="7"/>
  <c r="AB155" i="7"/>
  <c r="AB128" i="7"/>
  <c r="AB153" i="7"/>
  <c r="AB89" i="7"/>
  <c r="AB244" i="7"/>
  <c r="AB145" i="7"/>
  <c r="AB87" i="7"/>
  <c r="AB183" i="7"/>
  <c r="AB240" i="7"/>
  <c r="AB129" i="7"/>
  <c r="AB83" i="7"/>
  <c r="AB174" i="7"/>
  <c r="AB234" i="7"/>
  <c r="AB233" i="7"/>
  <c r="AB149" i="7"/>
  <c r="AB88" i="7"/>
  <c r="AB110" i="7"/>
  <c r="AB61" i="7"/>
  <c r="AB138" i="7"/>
  <c r="AB69" i="7"/>
  <c r="AB214" i="7"/>
  <c r="AB237" i="7"/>
  <c r="AB163" i="7"/>
  <c r="AB136" i="7"/>
  <c r="AB195" i="7"/>
  <c r="AB126" i="7"/>
  <c r="AB160" i="7"/>
  <c r="AB97" i="7"/>
  <c r="AB252" i="7"/>
  <c r="AB172" i="7"/>
  <c r="AB111" i="7"/>
  <c r="AB62" i="7"/>
  <c r="AB186" i="7"/>
  <c r="AB44" i="7"/>
  <c r="AB248" i="7"/>
  <c r="AB161" i="7"/>
  <c r="AB91" i="7"/>
  <c r="AB188" i="7"/>
  <c r="AB48" i="7"/>
  <c r="AB210" i="7"/>
  <c r="AB225" i="7"/>
  <c r="AB96" i="7"/>
  <c r="AB215" i="7"/>
  <c r="AB139" i="7"/>
  <c r="AB112" i="7"/>
  <c r="AB169" i="7"/>
  <c r="AB93" i="7"/>
  <c r="I3" i="7"/>
  <c r="AB222" i="7"/>
  <c r="AB245" i="7"/>
  <c r="AB133" i="7"/>
  <c r="AB84" i="7"/>
  <c r="AB235" i="7"/>
  <c r="AB157" i="7"/>
  <c r="AB90" i="7"/>
  <c r="AB151" i="7"/>
  <c r="AB124" i="7"/>
  <c r="AB212" i="7"/>
  <c r="AB143" i="7"/>
  <c r="AB116" i="7"/>
  <c r="AB52" i="7"/>
  <c r="AB40" i="7"/>
  <c r="AB208" i="7"/>
  <c r="AB127" i="7"/>
  <c r="AB66" i="7"/>
  <c r="AB181" i="7"/>
  <c r="AB57" i="7"/>
  <c r="AB53" i="7"/>
  <c r="AB45" i="7"/>
  <c r="AB202" i="7"/>
  <c r="AB201" i="7"/>
  <c r="AB147" i="7"/>
  <c r="AB120" i="7"/>
  <c r="AB223" i="7"/>
  <c r="AB78" i="7"/>
  <c r="AB101" i="7"/>
  <c r="AB39" i="7"/>
  <c r="AB246" i="7"/>
  <c r="AB205" i="7"/>
  <c r="AB165" i="7"/>
  <c r="AB92" i="7"/>
  <c r="AB227" i="7"/>
  <c r="AB98" i="7"/>
  <c r="AB122" i="7"/>
  <c r="AB156" i="7"/>
  <c r="AB220" i="7"/>
  <c r="AB113" i="7"/>
  <c r="AB79" i="7"/>
  <c r="AB49" i="7"/>
  <c r="AB191" i="7"/>
  <c r="AB216" i="7"/>
  <c r="AB159" i="7"/>
  <c r="AB132" i="7"/>
  <c r="AB179" i="7"/>
  <c r="AB54" i="7"/>
  <c r="AB242" i="7"/>
  <c r="AB193" i="7"/>
  <c r="AB118" i="7"/>
  <c r="AB152" i="7"/>
  <c r="AB247" i="7"/>
  <c r="AB141" i="7"/>
  <c r="AB86" i="7"/>
  <c r="AB167" i="7"/>
  <c r="F4" i="7"/>
  <c r="AA342" i="7"/>
  <c r="AC342" i="7" s="1"/>
  <c r="AA26" i="7"/>
  <c r="AC26" i="7" s="1"/>
  <c r="AA581" i="7"/>
  <c r="AC581" i="7" s="1"/>
  <c r="AA603" i="7"/>
  <c r="AC603" i="7" s="1"/>
  <c r="AA714" i="7"/>
  <c r="AC714" i="7" s="1"/>
  <c r="AA332" i="7"/>
  <c r="AC332" i="7" s="1"/>
  <c r="AA474" i="7"/>
  <c r="AC474" i="7" s="1"/>
  <c r="AA535" i="7"/>
  <c r="AC535" i="7" s="1"/>
  <c r="AA473" i="7"/>
  <c r="AC473" i="7" s="1"/>
  <c r="AA303" i="7"/>
  <c r="AC303" i="7" s="1"/>
  <c r="AA242" i="7"/>
  <c r="AC242" i="7" s="1"/>
  <c r="AA413" i="7"/>
  <c r="AC413" i="7" s="1"/>
  <c r="AA421" i="7"/>
  <c r="AC421" i="7" s="1"/>
  <c r="AA319" i="7"/>
  <c r="AC319" i="7" s="1"/>
  <c r="AA35" i="7"/>
  <c r="AC35" i="7" s="1"/>
  <c r="AA205" i="7"/>
  <c r="AC205" i="7" s="1"/>
  <c r="AA611" i="7"/>
  <c r="AC611" i="7" s="1"/>
  <c r="AA39" i="7"/>
  <c r="AC39" i="7" s="1"/>
  <c r="AA191" i="7"/>
  <c r="AC191" i="7" s="1"/>
  <c r="AA512" i="7"/>
  <c r="AC512" i="7" s="1"/>
  <c r="AA286" i="7"/>
  <c r="AC286" i="7" s="1"/>
  <c r="AA514" i="7"/>
  <c r="AC514" i="7" s="1"/>
  <c r="AA666" i="7"/>
  <c r="AC666" i="7" s="1"/>
  <c r="AA280" i="7"/>
  <c r="AC280" i="7" s="1"/>
  <c r="AA703" i="7"/>
  <c r="AC703" i="7" s="1"/>
  <c r="AA593" i="7"/>
  <c r="AC593" i="7" s="1"/>
  <c r="AA112" i="7"/>
  <c r="AC112" i="7" s="1"/>
  <c r="AA641" i="7"/>
  <c r="AC641" i="7" s="1"/>
  <c r="AA324" i="7"/>
  <c r="AC324" i="7" s="1"/>
  <c r="AA44" i="7"/>
  <c r="AC44" i="7" s="1"/>
  <c r="AA208" i="7"/>
  <c r="AC208" i="7" s="1"/>
  <c r="AA440" i="7"/>
  <c r="AC440" i="7" s="1"/>
  <c r="AA710" i="7"/>
  <c r="AC710" i="7" s="1"/>
  <c r="AA484" i="7"/>
  <c r="AC484" i="7" s="1"/>
  <c r="AA37" i="7"/>
  <c r="AC37" i="7" s="1"/>
  <c r="AA260" i="7"/>
  <c r="AC260" i="7" s="1"/>
  <c r="AA487" i="7"/>
  <c r="AC487" i="7" s="1"/>
  <c r="AA462" i="7"/>
  <c r="AC462" i="7" s="1"/>
  <c r="AA751" i="7"/>
  <c r="AC751" i="7" s="1"/>
  <c r="AA617" i="7"/>
  <c r="AC617" i="7" s="1"/>
  <c r="AA380" i="7"/>
  <c r="AC380" i="7" s="1"/>
  <c r="AA558" i="7"/>
  <c r="AC558" i="7" s="1"/>
  <c r="AA243" i="7"/>
  <c r="AC243" i="7" s="1"/>
  <c r="AA270" i="7"/>
  <c r="AC270" i="7" s="1"/>
  <c r="AA264" i="7"/>
  <c r="AC264" i="7" s="1"/>
  <c r="AA253" i="7"/>
  <c r="AC253" i="7" s="1"/>
  <c r="AA124" i="7"/>
  <c r="AC124" i="7" s="1"/>
  <c r="AA464" i="7"/>
  <c r="AC464" i="7" s="1"/>
  <c r="AA226" i="7"/>
  <c r="AC226" i="7" s="1"/>
  <c r="AA452" i="7"/>
  <c r="AC452" i="7" s="1"/>
  <c r="AA363" i="7"/>
  <c r="AC363" i="7" s="1"/>
  <c r="AA431" i="7"/>
  <c r="AC431" i="7" s="1"/>
  <c r="AA519" i="7"/>
  <c r="AC519" i="7" s="1"/>
  <c r="AA699" i="7"/>
  <c r="AC699" i="7" s="1"/>
  <c r="AA189" i="7"/>
  <c r="AC189" i="7" s="1"/>
  <c r="AA724" i="7"/>
  <c r="AC724" i="7" s="1"/>
  <c r="AA680" i="7"/>
  <c r="AC680" i="7" s="1"/>
  <c r="AA602" i="7"/>
  <c r="AC602" i="7" s="1"/>
  <c r="AA128" i="7"/>
  <c r="AC128" i="7" s="1"/>
  <c r="AA393" i="7"/>
  <c r="AC393" i="7" s="1"/>
  <c r="AA424" i="7"/>
  <c r="AC424" i="7" s="1"/>
  <c r="AA268" i="7"/>
  <c r="AC268" i="7" s="1"/>
  <c r="AA239" i="7"/>
  <c r="AC239" i="7" s="1"/>
  <c r="AA560" i="7"/>
  <c r="AC560" i="7" s="1"/>
  <c r="AA719" i="7"/>
  <c r="AC719" i="7" s="1"/>
  <c r="AA678" i="7"/>
  <c r="AC678" i="7" s="1"/>
  <c r="AA300" i="7"/>
  <c r="AC300" i="7" s="1"/>
  <c r="AA645" i="7"/>
  <c r="AC645" i="7" s="1"/>
  <c r="AA590" i="7"/>
  <c r="AC590" i="7" s="1"/>
  <c r="AA170" i="7"/>
  <c r="AC170" i="7" s="1"/>
  <c r="AA63" i="7"/>
  <c r="AC63" i="7" s="1"/>
  <c r="AA624" i="7"/>
  <c r="AC624" i="7" s="1"/>
  <c r="AA146" i="7"/>
  <c r="AC146" i="7" s="1"/>
  <c r="AA755" i="7"/>
  <c r="AC755" i="7" s="1"/>
  <c r="AA511" i="7"/>
  <c r="AC511" i="7" s="1"/>
  <c r="AA504" i="7"/>
  <c r="AC504" i="7" s="1"/>
  <c r="AA685" i="7"/>
  <c r="AC685" i="7" s="1"/>
  <c r="AA607" i="7"/>
  <c r="AC607" i="7" s="1"/>
  <c r="AA382" i="7"/>
  <c r="AC382" i="7" s="1"/>
  <c r="AA97" i="7"/>
  <c r="AC97" i="7" s="1"/>
  <c r="AA552" i="7"/>
  <c r="AC552" i="7" s="1"/>
  <c r="AA308" i="7"/>
  <c r="AC308" i="7" s="1"/>
  <c r="AA580" i="7"/>
  <c r="AC580" i="7" s="1"/>
  <c r="AA127" i="7"/>
  <c r="AC127" i="7" s="1"/>
  <c r="AA318" i="7"/>
  <c r="AC318" i="7" s="1"/>
  <c r="AA48" i="7"/>
  <c r="AC48" i="7" s="1"/>
  <c r="AA551" i="7"/>
  <c r="AC551" i="7" s="1"/>
  <c r="AA577" i="7"/>
  <c r="AC577" i="7" s="1"/>
  <c r="AA281" i="7"/>
  <c r="AC281" i="7" s="1"/>
  <c r="AA399" i="7"/>
  <c r="AC399" i="7" s="1"/>
  <c r="AA717" i="7"/>
  <c r="AC717" i="7" s="1"/>
  <c r="AA136" i="7"/>
  <c r="AC136" i="7" s="1"/>
  <c r="AA345" i="7"/>
  <c r="AC345" i="7" s="1"/>
  <c r="AA726" i="7"/>
  <c r="AC726" i="7" s="1"/>
  <c r="AA331" i="7"/>
  <c r="AC331" i="7" s="1"/>
  <c r="AA747" i="7"/>
  <c r="AC747" i="7" s="1"/>
  <c r="AA475" i="7"/>
  <c r="AC475" i="7" s="1"/>
  <c r="AA66" i="7"/>
  <c r="AC66" i="7" s="1"/>
  <c r="AA184" i="7"/>
  <c r="AC184" i="7" s="1"/>
  <c r="AA604" i="7"/>
  <c r="AC604" i="7" s="1"/>
  <c r="AA284" i="7"/>
  <c r="AC284" i="7" s="1"/>
  <c r="AA344" i="7"/>
  <c r="AC344" i="7" s="1"/>
  <c r="AA392" i="7"/>
  <c r="AC392" i="7" s="1"/>
  <c r="AA737" i="7"/>
  <c r="AC737" i="7" s="1"/>
  <c r="AA741" i="7"/>
  <c r="AC741" i="7" s="1"/>
  <c r="AA651" i="7"/>
  <c r="AC651" i="7" s="1"/>
  <c r="AA557" i="7"/>
  <c r="AC557" i="7" s="1"/>
  <c r="AA347" i="7"/>
  <c r="AC347" i="7" s="1"/>
  <c r="AA554" i="7"/>
  <c r="AC554" i="7" s="1"/>
  <c r="AA204" i="7"/>
  <c r="AC204" i="7" s="1"/>
  <c r="AA447" i="7"/>
  <c r="AC447" i="7" s="1"/>
  <c r="AA351" i="7"/>
  <c r="AC351" i="7" s="1"/>
  <c r="AA674" i="7"/>
  <c r="AC674" i="7" s="1"/>
  <c r="AA718" i="7"/>
  <c r="AC718" i="7" s="1"/>
  <c r="AA356" i="7"/>
  <c r="AC356" i="7" s="1"/>
  <c r="AA87" i="7"/>
  <c r="AC87" i="7" s="1"/>
  <c r="AA459" i="7"/>
  <c r="AC459" i="7" s="1"/>
  <c r="AA515" i="7"/>
  <c r="AC515" i="7" s="1"/>
  <c r="AA412" i="7"/>
  <c r="AC412" i="7" s="1"/>
  <c r="AA316" i="7"/>
  <c r="AC316" i="7" s="1"/>
  <c r="AA513" i="7"/>
  <c r="AC513" i="7" s="1"/>
  <c r="AA383" i="7"/>
  <c r="AC383" i="7" s="1"/>
  <c r="AA221" i="7"/>
  <c r="AC221" i="7" s="1"/>
  <c r="AA395" i="7"/>
  <c r="AC395" i="7" s="1"/>
  <c r="AA398" i="7"/>
  <c r="AC398" i="7" s="1"/>
  <c r="AA140" i="7"/>
  <c r="AC140" i="7" s="1"/>
  <c r="AA736" i="7"/>
  <c r="AC736" i="7" s="1"/>
  <c r="AA348" i="7"/>
  <c r="AC348" i="7" s="1"/>
  <c r="AA627" i="7"/>
  <c r="AC627" i="7" s="1"/>
  <c r="AA482" i="7"/>
  <c r="AC482" i="7" s="1"/>
  <c r="AA663" i="7"/>
  <c r="AC663" i="7" s="1"/>
  <c r="AA188" i="7"/>
  <c r="AC188" i="7" s="1"/>
  <c r="AA194" i="7"/>
  <c r="AC194" i="7" s="1"/>
  <c r="AA394" i="7"/>
  <c r="AC394" i="7" s="1"/>
  <c r="AA176" i="7"/>
  <c r="AC176" i="7" s="1"/>
  <c r="AA708" i="7"/>
  <c r="AC708" i="7" s="1"/>
  <c r="AA103" i="7"/>
  <c r="AC103" i="7" s="1"/>
  <c r="AA207" i="7"/>
  <c r="AC207" i="7" s="1"/>
  <c r="AA115" i="7"/>
  <c r="AC115" i="7" s="1"/>
  <c r="AA735" i="7"/>
  <c r="AC735" i="7" s="1"/>
  <c r="AA99" i="7"/>
  <c r="AC99" i="7" s="1"/>
  <c r="AA240" i="7"/>
  <c r="AC240" i="7" s="1"/>
  <c r="AA71" i="7"/>
  <c r="AC71" i="7" s="1"/>
  <c r="AA467" i="7"/>
  <c r="AC467" i="7" s="1"/>
  <c r="AA178" i="7"/>
  <c r="AC178" i="7" s="1"/>
  <c r="AA656" i="7"/>
  <c r="AC656" i="7" s="1"/>
  <c r="AA377" i="7"/>
  <c r="AC377" i="7" s="1"/>
  <c r="AA116" i="7"/>
  <c r="AC116" i="7" s="1"/>
  <c r="AA84" i="7"/>
  <c r="AC84" i="7" s="1"/>
  <c r="AA695" i="7"/>
  <c r="AC695" i="7" s="1"/>
  <c r="AA665" i="7"/>
  <c r="AC665" i="7" s="1"/>
  <c r="AA83" i="7"/>
  <c r="AC83" i="7" s="1"/>
  <c r="AA608" i="7"/>
  <c r="AC608" i="7" s="1"/>
  <c r="AA335" i="7"/>
  <c r="AC335" i="7" s="1"/>
  <c r="AA312" i="7"/>
  <c r="AC312" i="7" s="1"/>
  <c r="AA255" i="7"/>
  <c r="AC255" i="7" s="1"/>
  <c r="AA503" i="7"/>
  <c r="AC503" i="7" s="1"/>
  <c r="AA216" i="7"/>
  <c r="AC216" i="7" s="1"/>
  <c r="AA536" i="7"/>
  <c r="AC536" i="7" s="1"/>
  <c r="AA224" i="7"/>
  <c r="AC224" i="7" s="1"/>
  <c r="AA41" i="7"/>
  <c r="AC41" i="7" s="1"/>
  <c r="AA414" i="7"/>
  <c r="AC414" i="7" s="1"/>
  <c r="AA135" i="7"/>
  <c r="AC135" i="7" s="1"/>
  <c r="AA640" i="7"/>
  <c r="AC640" i="7" s="1"/>
  <c r="AA361" i="7"/>
  <c r="AC361" i="7" s="1"/>
  <c r="AA113" i="7"/>
  <c r="AC113" i="7" s="1"/>
  <c r="AA67" i="7"/>
  <c r="AC67" i="7" s="1"/>
  <c r="AA655" i="7"/>
  <c r="AC655" i="7" s="1"/>
  <c r="AA626" i="7"/>
  <c r="AC626" i="7" s="1"/>
  <c r="AA158" i="7"/>
  <c r="AC158" i="7" s="1"/>
  <c r="AA578" i="7"/>
  <c r="AC578" i="7" s="1"/>
  <c r="AA287" i="7"/>
  <c r="AC287" i="7" s="1"/>
  <c r="AA252" i="7"/>
  <c r="AC252" i="7" s="1"/>
  <c r="AA175" i="7"/>
  <c r="AC175" i="7" s="1"/>
  <c r="AA453" i="7"/>
  <c r="AC453" i="7" s="1"/>
  <c r="AA200" i="7"/>
  <c r="AC200" i="7" s="1"/>
  <c r="AA483" i="7"/>
  <c r="AC483" i="7" s="1"/>
  <c r="AA376" i="7"/>
  <c r="AC376" i="7" s="1"/>
  <c r="AA643" i="7"/>
  <c r="AC643" i="7" s="1"/>
  <c r="AA493" i="7"/>
  <c r="AC493" i="7" s="1"/>
  <c r="AA460" i="7"/>
  <c r="AC460" i="7" s="1"/>
  <c r="AA471" i="7"/>
  <c r="AC471" i="7" s="1"/>
  <c r="AA752" i="7"/>
  <c r="AC752" i="7" s="1"/>
  <c r="AA530" i="7"/>
  <c r="AC530" i="7" s="1"/>
  <c r="AA237" i="7"/>
  <c r="AC237" i="7" s="1"/>
  <c r="AA517" i="7"/>
  <c r="AC517" i="7" s="1"/>
  <c r="AA179" i="7"/>
  <c r="AC179" i="7" s="1"/>
  <c r="AA236" i="7"/>
  <c r="AC236" i="7" s="1"/>
  <c r="AA223" i="7"/>
  <c r="AC223" i="7" s="1"/>
  <c r="AA664" i="7"/>
  <c r="AC664" i="7" s="1"/>
  <c r="AA30" i="7"/>
  <c r="AC30" i="7" s="1"/>
  <c r="AA623" i="7"/>
  <c r="AC623" i="7" s="1"/>
  <c r="AA470" i="7"/>
  <c r="AC470" i="7" s="1"/>
  <c r="AA570" i="7"/>
  <c r="AC570" i="7" s="1"/>
  <c r="AA292" i="7"/>
  <c r="AC292" i="7" s="1"/>
  <c r="AA425" i="7"/>
  <c r="AC425" i="7" s="1"/>
  <c r="AA712" i="7"/>
  <c r="AC712" i="7" s="1"/>
  <c r="AA738" i="7"/>
  <c r="AC738" i="7" s="1"/>
  <c r="AA606" i="7"/>
  <c r="AC606" i="7" s="1"/>
  <c r="AA330" i="7"/>
  <c r="AC330" i="7" s="1"/>
  <c r="AA125" i="7"/>
  <c r="AC125" i="7" s="1"/>
  <c r="AA684" i="7"/>
  <c r="AC684" i="7" s="1"/>
  <c r="AA366" i="7"/>
  <c r="AC366" i="7" s="1"/>
  <c r="AA133" i="7"/>
  <c r="AC133" i="7" s="1"/>
  <c r="AA605" i="7"/>
  <c r="AC605" i="7" s="1"/>
  <c r="AA329" i="7"/>
  <c r="AC329" i="7" s="1"/>
  <c r="AA81" i="7"/>
  <c r="AC81" i="7" s="1"/>
  <c r="AA706" i="7"/>
  <c r="AC706" i="7" s="1"/>
  <c r="AA549" i="7"/>
  <c r="AC549" i="7" s="1"/>
  <c r="AA448" i="7"/>
  <c r="AC448" i="7" s="1"/>
  <c r="AA56" i="7"/>
  <c r="AC56" i="7" s="1"/>
  <c r="AA162" i="7"/>
  <c r="AC162" i="7" s="1"/>
  <c r="AA668" i="7"/>
  <c r="AC668" i="7" s="1"/>
  <c r="AA350" i="7"/>
  <c r="AC350" i="7" s="1"/>
  <c r="AA102" i="7"/>
  <c r="AC102" i="7" s="1"/>
  <c r="AA591" i="7"/>
  <c r="AC591" i="7" s="1"/>
  <c r="AA313" i="7"/>
  <c r="AC313" i="7" s="1"/>
  <c r="AA150" i="7"/>
  <c r="AC150" i="7" s="1"/>
  <c r="AA597" i="7"/>
  <c r="AC597" i="7" s="1"/>
  <c r="AA458" i="7"/>
  <c r="AC458" i="7" s="1"/>
  <c r="AA481" i="7"/>
  <c r="AC481" i="7" s="1"/>
  <c r="AA58" i="7"/>
  <c r="AC58" i="7" s="1"/>
  <c r="AA441" i="7"/>
  <c r="AC441" i="7" s="1"/>
  <c r="AA137" i="7"/>
  <c r="AC137" i="7" s="1"/>
  <c r="AA96" i="7"/>
  <c r="AC96" i="7" s="1"/>
  <c r="AA690" i="7"/>
  <c r="AC690" i="7" s="1"/>
  <c r="AA388" i="7"/>
  <c r="AC388" i="7" s="1"/>
  <c r="AA682" i="7"/>
  <c r="AC682" i="7" s="1"/>
  <c r="AA227" i="7"/>
  <c r="AC227" i="7" s="1"/>
  <c r="AA742" i="7"/>
  <c r="AC742" i="7" s="1"/>
  <c r="AA704" i="7"/>
  <c r="AC704" i="7" s="1"/>
  <c r="AA334" i="7"/>
  <c r="AC334" i="7" s="1"/>
  <c r="AA86" i="7"/>
  <c r="AC86" i="7" s="1"/>
  <c r="AA575" i="7"/>
  <c r="AC575" i="7" s="1"/>
  <c r="AA297" i="7"/>
  <c r="AC297" i="7" s="1"/>
  <c r="AA64" i="7"/>
  <c r="AC64" i="7" s="1"/>
  <c r="AA486" i="7"/>
  <c r="AC486" i="7" s="1"/>
  <c r="AA469" i="7"/>
  <c r="AC469" i="7" s="1"/>
  <c r="AA379" i="7"/>
  <c r="AC379" i="7" s="1"/>
  <c r="AA753" i="7"/>
  <c r="AC753" i="7" s="1"/>
  <c r="AA406" i="7"/>
  <c r="AC406" i="7" s="1"/>
  <c r="AA70" i="7"/>
  <c r="AC70" i="7" s="1"/>
  <c r="AA27" i="7"/>
  <c r="AC27" i="7" s="1"/>
  <c r="AA702" i="7"/>
  <c r="AC702" i="7" s="1"/>
  <c r="AA372" i="7"/>
  <c r="AC372" i="7" s="1"/>
  <c r="AA594" i="7"/>
  <c r="AC594" i="7" s="1"/>
  <c r="AA139" i="7"/>
  <c r="AC139" i="7" s="1"/>
  <c r="AA220" i="7"/>
  <c r="AC220" i="7" s="1"/>
  <c r="AA364" i="7"/>
  <c r="AC364" i="7" s="1"/>
  <c r="AA211" i="7"/>
  <c r="AC211" i="7" s="1"/>
  <c r="AA491" i="7"/>
  <c r="AC491" i="7" s="1"/>
  <c r="AA210" i="7"/>
  <c r="AC210" i="7" s="1"/>
  <c r="AA679" i="7"/>
  <c r="AC679" i="7" s="1"/>
  <c r="AA438" i="7"/>
  <c r="AC438" i="7" s="1"/>
  <c r="AA411" i="7"/>
  <c r="AC411" i="7" s="1"/>
  <c r="AA192" i="7"/>
  <c r="AC192" i="7" s="1"/>
  <c r="AA610" i="7"/>
  <c r="AC610" i="7" s="1"/>
  <c r="AA754" i="7"/>
  <c r="AC754" i="7" s="1"/>
  <c r="AA121" i="7"/>
  <c r="AC121" i="7" s="1"/>
  <c r="AA720" i="7"/>
  <c r="AC720" i="7" s="1"/>
  <c r="AA520" i="7"/>
  <c r="AC520" i="7" s="1"/>
  <c r="AA437" i="7"/>
  <c r="AC437" i="7" s="1"/>
  <c r="AA315" i="7"/>
  <c r="AC315" i="7" s="1"/>
  <c r="AA442" i="7"/>
  <c r="AC442" i="7" s="1"/>
  <c r="AA248" i="7"/>
  <c r="AC248" i="7" s="1"/>
  <c r="AA630" i="7"/>
  <c r="AC630" i="7" s="1"/>
  <c r="AA546" i="7"/>
  <c r="AC546" i="7" s="1"/>
  <c r="AA555" i="7"/>
  <c r="AC555" i="7" s="1"/>
  <c r="AA550" i="7"/>
  <c r="AC550" i="7" s="1"/>
  <c r="AA266" i="7"/>
  <c r="AC266" i="7" s="1"/>
  <c r="AA646" i="7"/>
  <c r="AC646" i="7" s="1"/>
  <c r="AA596" i="7"/>
  <c r="AC596" i="7" s="1"/>
  <c r="AA302" i="7"/>
  <c r="AC302" i="7" s="1"/>
  <c r="AA69" i="7"/>
  <c r="AC69" i="7" s="1"/>
  <c r="AA548" i="7"/>
  <c r="AC548" i="7" s="1"/>
  <c r="AA265" i="7"/>
  <c r="AC265" i="7" s="1"/>
  <c r="AA50" i="7"/>
  <c r="AC50" i="7" s="1"/>
  <c r="AA367" i="7"/>
  <c r="AC367" i="7" s="1"/>
  <c r="AA328" i="7"/>
  <c r="AC328" i="7" s="1"/>
  <c r="AA283" i="7"/>
  <c r="AC283" i="7" s="1"/>
  <c r="AA418" i="7"/>
  <c r="AC418" i="7" s="1"/>
  <c r="AA716" i="7"/>
  <c r="AC716" i="7" s="1"/>
  <c r="AA195" i="7"/>
  <c r="AC195" i="7" s="1"/>
  <c r="AA696" i="7"/>
  <c r="AC696" i="7" s="1"/>
  <c r="AA360" i="7"/>
  <c r="AC360" i="7" s="1"/>
  <c r="AA396" i="7"/>
  <c r="AC396" i="7" s="1"/>
  <c r="AA658" i="7"/>
  <c r="AC658" i="7" s="1"/>
  <c r="AA267" i="7"/>
  <c r="AC267" i="7" s="1"/>
  <c r="AA533" i="7"/>
  <c r="AC533" i="7" s="1"/>
  <c r="AA629" i="7"/>
  <c r="AC629" i="7" s="1"/>
  <c r="AA525" i="7"/>
  <c r="AC525" i="7" s="1"/>
  <c r="AA340" i="7"/>
  <c r="AC340" i="7" s="1"/>
  <c r="AA232" i="7"/>
  <c r="AC232" i="7" s="1"/>
  <c r="AA657" i="7"/>
  <c r="AC657" i="7" s="1"/>
  <c r="AA669" i="7"/>
  <c r="AC669" i="7" s="1"/>
  <c r="AA574" i="7"/>
  <c r="AC574" i="7" s="1"/>
  <c r="AA635" i="7"/>
  <c r="AC635" i="7" s="1"/>
  <c r="AA485" i="7"/>
  <c r="AC485" i="7" s="1"/>
  <c r="AA516" i="7"/>
  <c r="AC516" i="7" s="1"/>
  <c r="AA541" i="7"/>
  <c r="AC541" i="7" s="1"/>
  <c r="AA276" i="7"/>
  <c r="AC276" i="7" s="1"/>
  <c r="AA100" i="7"/>
  <c r="AC100" i="7" s="1"/>
  <c r="AA271" i="7"/>
  <c r="AC271" i="7" s="1"/>
  <c r="AA403" i="7"/>
  <c r="AC403" i="7" s="1"/>
  <c r="AA705" i="7"/>
  <c r="AC705" i="7" s="1"/>
  <c r="AA433" i="7"/>
  <c r="AC433" i="7" s="1"/>
  <c r="AA160" i="7"/>
  <c r="AC160" i="7" s="1"/>
  <c r="AA529" i="7"/>
  <c r="AC529" i="7" s="1"/>
  <c r="AA173" i="7"/>
  <c r="AC173" i="7" s="1"/>
  <c r="AA565" i="7"/>
  <c r="AC565" i="7" s="1"/>
  <c r="AA444" i="7"/>
  <c r="AC444" i="7" s="1"/>
  <c r="AA402" i="7"/>
  <c r="AC402" i="7" s="1"/>
  <c r="AA532" i="7"/>
  <c r="AC532" i="7" s="1"/>
  <c r="AA378" i="7"/>
  <c r="AC378" i="7" s="1"/>
  <c r="AA80" i="7"/>
  <c r="AC80" i="7" s="1"/>
  <c r="AA299" i="7"/>
  <c r="AC299" i="7" s="1"/>
  <c r="AA642" i="7"/>
  <c r="AC642" i="7" s="1"/>
  <c r="AA576" i="7"/>
  <c r="AC576" i="7" s="1"/>
  <c r="AA296" i="7"/>
  <c r="AC296" i="7" s="1"/>
  <c r="AA586" i="7"/>
  <c r="AC586" i="7" s="1"/>
  <c r="AA420" i="7"/>
  <c r="AC420" i="7" s="1"/>
  <c r="AA466" i="7"/>
  <c r="AC466" i="7" s="1"/>
  <c r="AA662" i="7"/>
  <c r="AC662" i="7" s="1"/>
  <c r="AA681" i="7"/>
  <c r="AC681" i="7" s="1"/>
  <c r="AA592" i="7"/>
  <c r="AC592" i="7" s="1"/>
  <c r="AA639" i="7"/>
  <c r="AC639" i="7" s="1"/>
  <c r="AA429" i="7"/>
  <c r="AC429" i="7" s="1"/>
  <c r="AA625" i="7"/>
  <c r="AC625" i="7" s="1"/>
  <c r="AA346" i="7"/>
  <c r="AC346" i="7" s="1"/>
  <c r="AA123" i="7"/>
  <c r="AC123" i="7" s="1"/>
  <c r="AA477" i="7"/>
  <c r="AC477" i="7" s="1"/>
  <c r="AA731" i="7"/>
  <c r="AC731" i="7" s="1"/>
  <c r="AA409" i="7"/>
  <c r="AC409" i="7" s="1"/>
  <c r="AA159" i="7"/>
  <c r="AC159" i="7" s="1"/>
  <c r="AA553" i="7"/>
  <c r="AC553" i="7" s="1"/>
  <c r="AA298" i="7"/>
  <c r="AC298" i="7" s="1"/>
  <c r="AA222" i="7"/>
  <c r="AC222" i="7" s="1"/>
  <c r="AA254" i="7"/>
  <c r="AC254" i="7" s="1"/>
  <c r="AA531" i="7"/>
  <c r="AC531" i="7" s="1"/>
  <c r="AA439" i="7"/>
  <c r="AC439" i="7" s="1"/>
  <c r="AA282" i="7"/>
  <c r="AC282" i="7" s="1"/>
  <c r="AA314" i="7"/>
  <c r="AC314" i="7" s="1"/>
  <c r="AA238" i="7"/>
  <c r="AC238" i="7" s="1"/>
  <c r="AA428" i="7"/>
  <c r="AC428" i="7" s="1"/>
  <c r="AA362" i="7"/>
  <c r="AC362" i="7" s="1"/>
  <c r="AA206" i="7"/>
  <c r="AC206" i="7" s="1"/>
  <c r="AA417" i="7"/>
  <c r="AC417" i="7" s="1"/>
  <c r="AA190" i="7"/>
  <c r="AC190" i="7" s="1"/>
  <c r="AA117" i="7"/>
  <c r="AC117" i="7" s="1"/>
  <c r="AA174" i="7"/>
  <c r="AC174" i="7" s="1"/>
  <c r="AA98" i="7"/>
  <c r="AC98" i="7" s="1"/>
  <c r="AA119" i="7"/>
  <c r="AC119" i="7" s="1"/>
  <c r="AA52" i="7"/>
  <c r="AC52" i="7" s="1"/>
  <c r="AA82" i="7"/>
  <c r="AC82" i="7" s="1"/>
  <c r="AA748" i="7"/>
  <c r="AC748" i="7" s="1"/>
  <c r="AA120" i="7"/>
  <c r="AC120" i="7" s="1"/>
  <c r="AA65" i="7"/>
  <c r="AC65" i="7" s="1"/>
  <c r="AA587" i="7"/>
  <c r="AC587" i="7" s="1"/>
  <c r="AA636" i="7"/>
  <c r="AC636" i="7" s="1"/>
  <c r="AA154" i="7"/>
  <c r="AC154" i="7" s="1"/>
  <c r="AA389" i="7"/>
  <c r="AC389" i="7" s="1"/>
  <c r="AA707" i="7"/>
  <c r="AC707" i="7" s="1"/>
  <c r="AA543" i="7"/>
  <c r="AC543" i="7" s="1"/>
  <c r="AA54" i="7"/>
  <c r="AC54" i="7" s="1"/>
  <c r="AA357" i="7"/>
  <c r="AC357" i="7" s="1"/>
  <c r="AA691" i="7"/>
  <c r="AC691" i="7" s="1"/>
  <c r="AA201" i="7"/>
  <c r="AC201" i="7" s="1"/>
  <c r="AA616" i="7"/>
  <c r="AC616" i="7" s="1"/>
  <c r="AA373" i="7"/>
  <c r="AC373" i="7" s="1"/>
  <c r="AA161" i="7"/>
  <c r="AC161" i="7" s="1"/>
  <c r="AA652" i="7"/>
  <c r="AC652" i="7" s="1"/>
  <c r="AA675" i="7"/>
  <c r="AC675" i="7" s="1"/>
  <c r="AA732" i="7"/>
  <c r="AC732" i="7" s="1"/>
  <c r="AA446" i="7"/>
  <c r="AC446" i="7" s="1"/>
  <c r="AA506" i="7"/>
  <c r="AC506" i="7" s="1"/>
  <c r="AA571" i="7"/>
  <c r="AC571" i="7" s="1"/>
  <c r="AA341" i="7"/>
  <c r="AC341" i="7" s="1"/>
  <c r="AA293" i="7"/>
  <c r="AC293" i="7" s="1"/>
  <c r="AA325" i="7"/>
  <c r="AC325" i="7" s="1"/>
  <c r="AA93" i="7"/>
  <c r="AC93" i="7" s="1"/>
  <c r="AA619" i="7"/>
  <c r="AC619" i="7" s="1"/>
  <c r="AA659" i="7"/>
  <c r="AC659" i="7" s="1"/>
  <c r="AA463" i="7"/>
  <c r="AC463" i="7" s="1"/>
  <c r="AA457" i="7"/>
  <c r="AC457" i="7" s="1"/>
  <c r="AA434" i="7"/>
  <c r="AC434" i="7" s="1"/>
  <c r="AA505" i="7"/>
  <c r="AC505" i="7" s="1"/>
  <c r="AA277" i="7"/>
  <c r="AC277" i="7" s="1"/>
  <c r="AA217" i="7"/>
  <c r="AC217" i="7" s="1"/>
  <c r="AA60" i="7"/>
  <c r="AC60" i="7" s="1"/>
  <c r="AA526" i="7"/>
  <c r="AC526" i="7" s="1"/>
  <c r="AA488" i="7"/>
  <c r="AC488" i="7" s="1"/>
  <c r="AA309" i="7"/>
  <c r="AC309" i="7" s="1"/>
  <c r="AA397" i="7"/>
  <c r="AC397" i="7" s="1"/>
  <c r="AA249" i="7"/>
  <c r="AC249" i="7" s="1"/>
  <c r="AA693" i="7"/>
  <c r="AC693" i="7" s="1"/>
  <c r="AA233" i="7"/>
  <c r="AC233" i="7" s="1"/>
  <c r="AA163" i="7"/>
  <c r="AC163" i="7" s="1"/>
  <c r="AA164" i="7"/>
  <c r="AC164" i="7" s="1"/>
  <c r="AA34" i="7"/>
  <c r="AC34" i="7" s="1"/>
  <c r="AA32" i="7"/>
  <c r="AC32" i="7" s="1"/>
  <c r="AA109" i="7"/>
  <c r="AC109" i="7" s="1"/>
  <c r="AA77" i="7"/>
  <c r="AC77" i="7" s="1"/>
  <c r="AA45" i="7"/>
  <c r="AC45" i="7" s="1"/>
  <c r="AA261" i="7"/>
  <c r="AC261" i="7" s="1"/>
  <c r="AA185" i="7"/>
  <c r="AC185" i="7" s="1"/>
  <c r="AA134" i="7"/>
  <c r="AC134" i="7" s="1"/>
  <c r="AA92" i="7"/>
  <c r="AC92" i="7" s="1"/>
  <c r="AA589" i="7"/>
  <c r="AC589" i="7" s="1"/>
  <c r="AA544" i="7"/>
  <c r="AC544" i="7" s="1"/>
  <c r="AA359" i="7"/>
  <c r="AC359" i="7" s="1"/>
  <c r="AA28" i="7"/>
  <c r="AC28" i="7" s="1"/>
  <c r="AA130" i="7"/>
  <c r="AC130" i="7" s="1"/>
  <c r="AA654" i="7"/>
  <c r="AC654" i="7" s="1"/>
  <c r="AA622" i="7"/>
  <c r="AC622" i="7" s="1"/>
  <c r="AA465" i="7"/>
  <c r="AC465" i="7" s="1"/>
  <c r="AA405" i="7"/>
  <c r="AC405" i="7" s="1"/>
  <c r="AA279" i="7"/>
  <c r="AC279" i="7" s="1"/>
  <c r="AA734" i="7"/>
  <c r="AC734" i="7" s="1"/>
  <c r="AA62" i="7"/>
  <c r="AC62" i="7" s="1"/>
  <c r="AA436" i="7"/>
  <c r="AC436" i="7" s="1"/>
  <c r="AA454" i="7"/>
  <c r="AC454" i="7" s="1"/>
  <c r="AA111" i="7"/>
  <c r="AC111" i="7" s="1"/>
  <c r="AA203" i="7"/>
  <c r="AC203" i="7" s="1"/>
  <c r="AA172" i="7"/>
  <c r="AC172" i="7" s="1"/>
  <c r="AA508" i="7"/>
  <c r="AC508" i="7" s="1"/>
  <c r="AA621" i="7"/>
  <c r="AC621" i="7" s="1"/>
  <c r="AA461" i="7"/>
  <c r="AC461" i="7" s="1"/>
  <c r="AA327" i="7"/>
  <c r="AC327" i="7" s="1"/>
  <c r="AA660" i="7"/>
  <c r="AC660" i="7" s="1"/>
  <c r="AA235" i="7"/>
  <c r="AC235" i="7" s="1"/>
  <c r="AA527" i="7"/>
  <c r="AC527" i="7" s="1"/>
  <c r="AA42" i="7"/>
  <c r="AC42" i="7" s="1"/>
  <c r="AA692" i="7"/>
  <c r="AC692" i="7" s="1"/>
  <c r="AA733" i="7"/>
  <c r="AC733" i="7" s="1"/>
  <c r="AA250" i="7"/>
  <c r="AC250" i="7" s="1"/>
  <c r="AA202" i="7"/>
  <c r="AC202" i="7" s="1"/>
  <c r="AA79" i="7"/>
  <c r="AC79" i="7" s="1"/>
  <c r="AA588" i="7"/>
  <c r="AC588" i="7" s="1"/>
  <c r="AA545" i="7"/>
  <c r="AC545" i="7" s="1"/>
  <c r="AA326" i="7"/>
  <c r="AC326" i="7" s="1"/>
  <c r="AA390" i="7"/>
  <c r="AC390" i="7" s="1"/>
  <c r="AA294" i="7"/>
  <c r="AC294" i="7" s="1"/>
  <c r="AA262" i="7"/>
  <c r="AC262" i="7" s="1"/>
  <c r="AA186" i="7"/>
  <c r="AC186" i="7" s="1"/>
  <c r="AA358" i="7"/>
  <c r="AC358" i="7" s="1"/>
  <c r="AA234" i="7"/>
  <c r="AC234" i="7" s="1"/>
  <c r="AA167" i="7"/>
  <c r="AC167" i="7" s="1"/>
  <c r="AA218" i="7"/>
  <c r="AC218" i="7" s="1"/>
  <c r="AA138" i="7"/>
  <c r="AC138" i="7" s="1"/>
  <c r="AA61" i="7"/>
  <c r="AC61" i="7" s="1"/>
  <c r="AA165" i="7"/>
  <c r="AC165" i="7" s="1"/>
  <c r="AA36" i="7"/>
  <c r="AC36" i="7" s="1"/>
  <c r="AA648" i="7"/>
  <c r="AC648" i="7" s="1"/>
  <c r="AA632" i="7"/>
  <c r="AC632" i="7" s="1"/>
  <c r="AA522" i="7"/>
  <c r="AC522" i="7" s="1"/>
  <c r="AA168" i="7"/>
  <c r="AC168" i="7" s="1"/>
  <c r="AA728" i="7"/>
  <c r="AC728" i="7" s="1"/>
  <c r="AA38" i="7"/>
  <c r="AC38" i="7" s="1"/>
  <c r="AA538" i="7"/>
  <c r="AC538" i="7" s="1"/>
  <c r="AA744" i="7"/>
  <c r="AC744" i="7" s="1"/>
  <c r="AA94" i="7"/>
  <c r="AC94" i="7" s="1"/>
  <c r="AA723" i="7"/>
  <c r="AC723" i="7" s="1"/>
  <c r="AA426" i="7"/>
  <c r="AC426" i="7" s="1"/>
  <c r="AA498" i="7"/>
  <c r="AC498" i="7" s="1"/>
  <c r="AA599" i="7"/>
  <c r="AC599" i="7" s="1"/>
  <c r="AA78" i="7"/>
  <c r="AC78" i="7" s="1"/>
  <c r="AA687" i="7"/>
  <c r="AC687" i="7" s="1"/>
  <c r="AA701" i="7"/>
  <c r="AC701" i="7" s="1"/>
  <c r="AA613" i="7"/>
  <c r="AC613" i="7" s="1"/>
  <c r="AA671" i="7"/>
  <c r="AC671" i="7" s="1"/>
  <c r="AA472" i="7"/>
  <c r="AC472" i="7" s="1"/>
  <c r="AA562" i="7"/>
  <c r="AC562" i="7" s="1"/>
  <c r="AA583" i="7"/>
  <c r="AC583" i="7" s="1"/>
  <c r="AA419" i="7"/>
  <c r="AC419" i="7" s="1"/>
  <c r="AA494" i="7"/>
  <c r="AC494" i="7" s="1"/>
  <c r="AA337" i="7"/>
  <c r="AC337" i="7" s="1"/>
  <c r="AA385" i="7"/>
  <c r="AC385" i="7" s="1"/>
  <c r="AA497" i="7"/>
  <c r="AC497" i="7" s="1"/>
  <c r="AA567" i="7"/>
  <c r="AC567" i="7" s="1"/>
  <c r="AA369" i="7"/>
  <c r="AC369" i="7" s="1"/>
  <c r="AA305" i="7"/>
  <c r="AC305" i="7" s="1"/>
  <c r="AA213" i="7"/>
  <c r="AC213" i="7" s="1"/>
  <c r="AA321" i="7"/>
  <c r="AC321" i="7" s="1"/>
  <c r="AA353" i="7"/>
  <c r="AC353" i="7" s="1"/>
  <c r="AA289" i="7"/>
  <c r="AC289" i="7" s="1"/>
  <c r="AA273" i="7"/>
  <c r="AC273" i="7" s="1"/>
  <c r="AA257" i="7"/>
  <c r="AC257" i="7" s="1"/>
  <c r="AA415" i="7"/>
  <c r="AC415" i="7" s="1"/>
  <c r="AA245" i="7"/>
  <c r="AC245" i="7" s="1"/>
  <c r="AA145" i="7"/>
  <c r="AC145" i="7" s="1"/>
  <c r="AA105" i="7"/>
  <c r="AC105" i="7" s="1"/>
  <c r="AA229" i="7"/>
  <c r="AC229" i="7" s="1"/>
  <c r="AA47" i="7"/>
  <c r="AC47" i="7" s="1"/>
  <c r="AA181" i="7"/>
  <c r="AC181" i="7" s="1"/>
  <c r="AA148" i="7"/>
  <c r="AC148" i="7" s="1"/>
  <c r="AA620" i="7"/>
  <c r="AC620" i="7" s="1"/>
  <c r="AA59" i="7"/>
  <c r="AC59" i="7" s="1"/>
  <c r="AA197" i="7"/>
  <c r="AC197" i="7" s="1"/>
  <c r="AA49" i="7"/>
  <c r="AC49" i="7" s="1"/>
  <c r="AA547" i="7"/>
  <c r="AC547" i="7" s="1"/>
  <c r="AA73" i="7"/>
  <c r="AC73" i="7" s="1"/>
  <c r="AA118" i="7"/>
  <c r="AC118" i="7" s="1"/>
  <c r="AA29" i="7"/>
  <c r="AC29" i="7" s="1"/>
  <c r="AA509" i="7"/>
  <c r="AC509" i="7" s="1"/>
  <c r="AA416" i="7"/>
  <c r="AC416" i="7" s="1"/>
  <c r="AA157" i="7"/>
  <c r="AC157" i="7" s="1"/>
  <c r="AA76" i="7"/>
  <c r="AC76" i="7" s="1"/>
  <c r="AA295" i="7"/>
  <c r="AC295" i="7" s="1"/>
  <c r="AA147" i="7"/>
  <c r="AC147" i="7" s="1"/>
  <c r="AA89" i="7"/>
  <c r="AC89" i="7" s="1"/>
  <c r="AA108" i="7"/>
  <c r="AC108" i="7" s="1"/>
  <c r="AA638" i="7"/>
  <c r="AC638" i="7" s="1"/>
  <c r="AA528" i="7"/>
  <c r="AC528" i="7" s="1"/>
  <c r="AA311" i="7"/>
  <c r="AC311" i="7" s="1"/>
  <c r="AA711" i="7"/>
  <c r="AC711" i="7" s="1"/>
  <c r="AA750" i="7"/>
  <c r="AC750" i="7" s="1"/>
  <c r="AA573" i="7"/>
  <c r="AC573" i="7" s="1"/>
  <c r="AA510" i="7"/>
  <c r="AC510" i="7" s="1"/>
  <c r="AA375" i="7"/>
  <c r="AC375" i="7" s="1"/>
  <c r="AA171" i="7"/>
  <c r="AC171" i="7" s="1"/>
  <c r="AA749" i="7"/>
  <c r="AC749" i="7" s="1"/>
  <c r="AA391" i="7"/>
  <c r="AC391" i="7" s="1"/>
  <c r="AA187" i="7"/>
  <c r="AC187" i="7" s="1"/>
  <c r="AA677" i="7"/>
  <c r="AC677" i="7" s="1"/>
  <c r="AA343" i="7"/>
  <c r="AC343" i="7" s="1"/>
  <c r="AA661" i="7"/>
  <c r="AC661" i="7" s="1"/>
  <c r="AA263" i="7"/>
  <c r="AC263" i="7" s="1"/>
  <c r="AA219" i="7"/>
  <c r="AC219" i="7" s="1"/>
  <c r="AA676" i="7"/>
  <c r="AC676" i="7" s="1"/>
  <c r="AA251" i="7"/>
  <c r="AC251" i="7" s="1"/>
  <c r="AA142" i="7"/>
  <c r="AC142" i="7" s="1"/>
  <c r="AA435" i="7"/>
  <c r="AC435" i="7" s="1"/>
  <c r="AA169" i="7"/>
  <c r="AC169" i="7" s="1"/>
  <c r="AA40" i="7"/>
  <c r="AC40" i="7" s="1"/>
  <c r="AA709" i="7"/>
  <c r="AC709" i="7" s="1"/>
  <c r="AA637" i="7"/>
  <c r="AC637" i="7" s="1"/>
  <c r="AA618" i="7"/>
  <c r="AC618" i="7" s="1"/>
  <c r="AA653" i="7"/>
  <c r="AC653" i="7" s="1"/>
  <c r="AA507" i="7"/>
  <c r="AC507" i="7" s="1"/>
  <c r="AA95" i="7"/>
  <c r="AC95" i="7" s="1"/>
  <c r="AA542" i="7"/>
  <c r="AC542" i="7" s="1"/>
  <c r="AA739" i="7"/>
  <c r="AC739" i="7" s="1"/>
  <c r="AA479" i="7"/>
  <c r="AC479" i="7" s="1"/>
  <c r="AA401" i="7"/>
  <c r="AC401" i="7" s="1"/>
  <c r="AA727" i="7"/>
  <c r="AC727" i="7" s="1"/>
  <c r="AA697" i="7"/>
  <c r="AC697" i="7" s="1"/>
  <c r="AA598" i="7"/>
  <c r="AC598" i="7" s="1"/>
  <c r="AA468" i="7"/>
  <c r="AC468" i="7" s="1"/>
  <c r="AA495" i="7"/>
  <c r="AC495" i="7" s="1"/>
  <c r="AA384" i="7"/>
  <c r="AC384" i="7" s="1"/>
  <c r="AA320" i="7"/>
  <c r="AC320" i="7" s="1"/>
  <c r="AA256" i="7"/>
  <c r="AC256" i="7" s="1"/>
  <c r="AA212" i="7"/>
  <c r="AC212" i="7" s="1"/>
  <c r="AA144" i="7"/>
  <c r="AC144" i="7" s="1"/>
  <c r="AA72" i="7"/>
  <c r="AC72" i="7" s="1"/>
  <c r="AA746" i="7"/>
  <c r="AC746" i="7" s="1"/>
  <c r="AA673" i="7"/>
  <c r="AC673" i="7" s="1"/>
  <c r="AA615" i="7"/>
  <c r="AC615" i="7" s="1"/>
  <c r="AA564" i="7"/>
  <c r="AC564" i="7" s="1"/>
  <c r="AA524" i="7"/>
  <c r="AC524" i="7" s="1"/>
  <c r="AA432" i="7"/>
  <c r="AC432" i="7" s="1"/>
  <c r="AA339" i="7"/>
  <c r="AC339" i="7" s="1"/>
  <c r="AA275" i="7"/>
  <c r="AC275" i="7" s="1"/>
  <c r="AA231" i="7"/>
  <c r="AC231" i="7" s="1"/>
  <c r="AA155" i="7"/>
  <c r="AC155" i="7" s="1"/>
  <c r="AA91" i="7"/>
  <c r="AC91" i="7" s="1"/>
  <c r="AA57" i="7"/>
  <c r="AC57" i="7" s="1"/>
  <c r="AA725" i="7"/>
  <c r="AC725" i="7" s="1"/>
  <c r="AA649" i="7"/>
  <c r="AC649" i="7" s="1"/>
  <c r="AA584" i="7"/>
  <c r="AC584" i="7" s="1"/>
  <c r="AA500" i="7"/>
  <c r="AC500" i="7" s="1"/>
  <c r="AA445" i="7"/>
  <c r="AC445" i="7" s="1"/>
  <c r="AA370" i="7"/>
  <c r="AC370" i="7" s="1"/>
  <c r="AA306" i="7"/>
  <c r="AC306" i="7" s="1"/>
  <c r="AA400" i="7"/>
  <c r="AC400" i="7" s="1"/>
  <c r="AA198" i="7"/>
  <c r="AC198" i="7" s="1"/>
  <c r="AA149" i="7"/>
  <c r="AC149" i="7" s="1"/>
  <c r="AA122" i="7"/>
  <c r="AC122" i="7" s="1"/>
  <c r="AA740" i="7"/>
  <c r="AC740" i="7" s="1"/>
  <c r="AA667" i="7"/>
  <c r="AC667" i="7" s="1"/>
  <c r="AA609" i="7"/>
  <c r="AC609" i="7" s="1"/>
  <c r="AA556" i="7"/>
  <c r="AC556" i="7" s="1"/>
  <c r="AA518" i="7"/>
  <c r="AC518" i="7" s="1"/>
  <c r="AA410" i="7"/>
  <c r="AC410" i="7" s="1"/>
  <c r="AA333" i="7"/>
  <c r="AC333" i="7" s="1"/>
  <c r="AA269" i="7"/>
  <c r="AC269" i="7" s="1"/>
  <c r="AA225" i="7"/>
  <c r="AC225" i="7" s="1"/>
  <c r="AA131" i="7"/>
  <c r="AC131" i="7" s="1"/>
  <c r="AA85" i="7"/>
  <c r="AC85" i="7" s="1"/>
  <c r="AA33" i="7"/>
  <c r="AC33" i="7" s="1"/>
  <c r="AA374" i="7"/>
  <c r="AC374" i="7" s="1"/>
  <c r="AA110" i="7"/>
  <c r="AC110" i="7" s="1"/>
  <c r="AA721" i="7"/>
  <c r="AC721" i="7" s="1"/>
  <c r="AA647" i="7"/>
  <c r="AC647" i="7" s="1"/>
  <c r="AA582" i="7"/>
  <c r="AC582" i="7" s="1"/>
  <c r="AA496" i="7"/>
  <c r="AC496" i="7" s="1"/>
  <c r="AA490" i="7"/>
  <c r="AC490" i="7" s="1"/>
  <c r="AA368" i="7"/>
  <c r="AC368" i="7" s="1"/>
  <c r="AA304" i="7"/>
  <c r="AC304" i="7" s="1"/>
  <c r="AA407" i="7"/>
  <c r="AC407" i="7" s="1"/>
  <c r="AA196" i="7"/>
  <c r="AC196" i="7" s="1"/>
  <c r="AA141" i="7"/>
  <c r="AC141" i="7" s="1"/>
  <c r="AA114" i="7"/>
  <c r="AC114" i="7" s="1"/>
  <c r="AA730" i="7"/>
  <c r="AC730" i="7" s="1"/>
  <c r="AA698" i="7"/>
  <c r="AC698" i="7" s="1"/>
  <c r="AA601" i="7"/>
  <c r="AC601" i="7" s="1"/>
  <c r="AA480" i="7"/>
  <c r="AC480" i="7" s="1"/>
  <c r="AA501" i="7"/>
  <c r="AC501" i="7" s="1"/>
  <c r="AA387" i="7"/>
  <c r="AC387" i="7" s="1"/>
  <c r="AA323" i="7"/>
  <c r="AC323" i="7" s="1"/>
  <c r="AA259" i="7"/>
  <c r="AC259" i="7" s="1"/>
  <c r="AA215" i="7"/>
  <c r="AC215" i="7" s="1"/>
  <c r="AA156" i="7"/>
  <c r="AC156" i="7" s="1"/>
  <c r="AA75" i="7"/>
  <c r="AC75" i="7" s="1"/>
  <c r="AA688" i="7"/>
  <c r="AC688" i="7" s="1"/>
  <c r="AA633" i="7"/>
  <c r="AC633" i="7" s="1"/>
  <c r="AA568" i="7"/>
  <c r="AC568" i="7" s="1"/>
  <c r="AA539" i="7"/>
  <c r="AC539" i="7" s="1"/>
  <c r="AA423" i="7"/>
  <c r="AC423" i="7" s="1"/>
  <c r="AA354" i="7"/>
  <c r="AC354" i="7" s="1"/>
  <c r="AA290" i="7"/>
  <c r="AC290" i="7" s="1"/>
  <c r="AA246" i="7"/>
  <c r="AC246" i="7" s="1"/>
  <c r="AA182" i="7"/>
  <c r="AC182" i="7" s="1"/>
  <c r="AA106" i="7"/>
  <c r="AC106" i="7" s="1"/>
  <c r="AA51" i="7"/>
  <c r="AC51" i="7" s="1"/>
  <c r="AA722" i="7"/>
  <c r="AC722" i="7" s="1"/>
  <c r="AA700" i="7"/>
  <c r="AC700" i="7" s="1"/>
  <c r="AA595" i="7"/>
  <c r="AC595" i="7" s="1"/>
  <c r="AA456" i="7"/>
  <c r="AC456" i="7" s="1"/>
  <c r="AA489" i="7"/>
  <c r="AC489" i="7" s="1"/>
  <c r="AA381" i="7"/>
  <c r="AC381" i="7" s="1"/>
  <c r="AA317" i="7"/>
  <c r="AC317" i="7" s="1"/>
  <c r="AA455" i="7"/>
  <c r="AC455" i="7" s="1"/>
  <c r="AA209" i="7"/>
  <c r="AC209" i="7" s="1"/>
  <c r="AA132" i="7"/>
  <c r="AC132" i="7" s="1"/>
  <c r="AA166" i="7"/>
  <c r="AC166" i="7" s="1"/>
  <c r="AA572" i="7"/>
  <c r="AC572" i="7" s="1"/>
  <c r="AA310" i="7"/>
  <c r="AC310" i="7" s="1"/>
  <c r="AA757" i="7"/>
  <c r="AC757" i="7" s="1"/>
  <c r="AA686" i="7"/>
  <c r="AC686" i="7" s="1"/>
  <c r="AA631" i="7"/>
  <c r="AC631" i="7" s="1"/>
  <c r="AA566" i="7"/>
  <c r="AC566" i="7" s="1"/>
  <c r="AA537" i="7"/>
  <c r="AC537" i="7" s="1"/>
  <c r="AA492" i="7"/>
  <c r="AC492" i="7" s="1"/>
  <c r="AA352" i="7"/>
  <c r="AC352" i="7" s="1"/>
  <c r="AA288" i="7"/>
  <c r="AC288" i="7" s="1"/>
  <c r="AA244" i="7"/>
  <c r="AC244" i="7" s="1"/>
  <c r="AA180" i="7"/>
  <c r="AC180" i="7" s="1"/>
  <c r="AA104" i="7"/>
  <c r="AC104" i="7" s="1"/>
  <c r="AA43" i="7"/>
  <c r="AC43" i="7" s="1"/>
  <c r="AA713" i="7"/>
  <c r="AC713" i="7" s="1"/>
  <c r="AA650" i="7"/>
  <c r="AC650" i="7" s="1"/>
  <c r="AA585" i="7"/>
  <c r="AC585" i="7" s="1"/>
  <c r="AA502" i="7"/>
  <c r="AC502" i="7" s="1"/>
  <c r="AA449" i="7"/>
  <c r="AC449" i="7" s="1"/>
  <c r="AA371" i="7"/>
  <c r="AC371" i="7" s="1"/>
  <c r="AA307" i="7"/>
  <c r="AC307" i="7" s="1"/>
  <c r="AA408" i="7"/>
  <c r="AC408" i="7" s="1"/>
  <c r="AA199" i="7"/>
  <c r="AC199" i="7" s="1"/>
  <c r="AA153" i="7"/>
  <c r="AC153" i="7" s="1"/>
  <c r="AA126" i="7"/>
  <c r="AC126" i="7" s="1"/>
  <c r="AA745" i="7"/>
  <c r="AC745" i="7" s="1"/>
  <c r="AA672" i="7"/>
  <c r="AC672" i="7" s="1"/>
  <c r="AA614" i="7"/>
  <c r="AC614" i="7" s="1"/>
  <c r="AA563" i="7"/>
  <c r="AC563" i="7" s="1"/>
  <c r="AA523" i="7"/>
  <c r="AC523" i="7" s="1"/>
  <c r="AA430" i="7"/>
  <c r="AC430" i="7" s="1"/>
  <c r="AA338" i="7"/>
  <c r="AC338" i="7" s="1"/>
  <c r="AA274" i="7"/>
  <c r="AC274" i="7" s="1"/>
  <c r="AA230" i="7"/>
  <c r="AC230" i="7" s="1"/>
  <c r="AA151" i="7"/>
  <c r="AC151" i="7" s="1"/>
  <c r="AA90" i="7"/>
  <c r="AC90" i="7" s="1"/>
  <c r="AA53" i="7"/>
  <c r="AC53" i="7" s="1"/>
  <c r="AA715" i="7"/>
  <c r="AC715" i="7" s="1"/>
  <c r="AA644" i="7"/>
  <c r="AC644" i="7" s="1"/>
  <c r="AA579" i="7"/>
  <c r="AC579" i="7" s="1"/>
  <c r="AA478" i="7"/>
  <c r="AC478" i="7" s="1"/>
  <c r="AA443" i="7"/>
  <c r="AC443" i="7" s="1"/>
  <c r="AA365" i="7"/>
  <c r="AC365" i="7" s="1"/>
  <c r="AA301" i="7"/>
  <c r="AC301" i="7" s="1"/>
  <c r="AA404" i="7"/>
  <c r="AC404" i="7" s="1"/>
  <c r="AA193" i="7"/>
  <c r="AC193" i="7" s="1"/>
  <c r="AA129" i="7"/>
  <c r="AC129" i="7" s="1"/>
  <c r="AA68" i="7"/>
  <c r="AC68" i="7" s="1"/>
  <c r="AA450" i="7"/>
  <c r="AC450" i="7" s="1"/>
  <c r="AA278" i="7"/>
  <c r="AC278" i="7" s="1"/>
  <c r="AA743" i="7"/>
  <c r="AC743" i="7" s="1"/>
  <c r="AA670" i="7"/>
  <c r="AC670" i="7" s="1"/>
  <c r="AA612" i="7"/>
  <c r="AC612" i="7" s="1"/>
  <c r="AA561" i="7"/>
  <c r="AC561" i="7" s="1"/>
  <c r="AA521" i="7"/>
  <c r="AC521" i="7" s="1"/>
  <c r="AA422" i="7"/>
  <c r="AC422" i="7" s="1"/>
  <c r="AA336" i="7"/>
  <c r="AC336" i="7" s="1"/>
  <c r="AA272" i="7"/>
  <c r="AC272" i="7" s="1"/>
  <c r="AA228" i="7"/>
  <c r="AC228" i="7" s="1"/>
  <c r="AA143" i="7"/>
  <c r="AC143" i="7" s="1"/>
  <c r="AA88" i="7"/>
  <c r="AC88" i="7" s="1"/>
  <c r="AA46" i="7"/>
  <c r="AC46" i="7" s="1"/>
  <c r="AA689" i="7"/>
  <c r="AC689" i="7" s="1"/>
  <c r="AA634" i="7"/>
  <c r="AC634" i="7" s="1"/>
  <c r="AA569" i="7"/>
  <c r="AC569" i="7" s="1"/>
  <c r="AA540" i="7"/>
  <c r="AC540" i="7" s="1"/>
  <c r="AA427" i="7"/>
  <c r="AC427" i="7" s="1"/>
  <c r="AA355" i="7"/>
  <c r="AC355" i="7" s="1"/>
  <c r="AA291" i="7"/>
  <c r="AC291" i="7" s="1"/>
  <c r="AA247" i="7"/>
  <c r="AC247" i="7" s="1"/>
  <c r="AA183" i="7"/>
  <c r="AC183" i="7" s="1"/>
  <c r="AA107" i="7"/>
  <c r="AC107" i="7" s="1"/>
  <c r="AA55" i="7"/>
  <c r="AC55" i="7" s="1"/>
  <c r="AA729" i="7"/>
  <c r="AC729" i="7" s="1"/>
  <c r="AA694" i="7"/>
  <c r="AC694" i="7" s="1"/>
  <c r="AA600" i="7"/>
  <c r="AC600" i="7" s="1"/>
  <c r="AA476" i="7"/>
  <c r="AC476" i="7" s="1"/>
  <c r="AA499" i="7"/>
  <c r="AC499" i="7" s="1"/>
  <c r="AA386" i="7"/>
  <c r="AC386" i="7" s="1"/>
  <c r="AA322" i="7"/>
  <c r="AC322" i="7" s="1"/>
  <c r="AA258" i="7"/>
  <c r="AC258" i="7" s="1"/>
  <c r="AA214" i="7"/>
  <c r="AC214" i="7" s="1"/>
  <c r="AA152" i="7"/>
  <c r="AC152" i="7" s="1"/>
  <c r="AA74" i="7"/>
  <c r="AC74" i="7" s="1"/>
  <c r="AA756" i="7"/>
  <c r="AC756" i="7" s="1"/>
  <c r="AA683" i="7"/>
  <c r="AC683" i="7" s="1"/>
  <c r="AA628" i="7"/>
  <c r="AC628" i="7" s="1"/>
  <c r="AA559" i="7"/>
  <c r="AC559" i="7" s="1"/>
  <c r="AA534" i="7"/>
  <c r="AC534" i="7" s="1"/>
  <c r="AA451" i="7"/>
  <c r="AC451" i="7" s="1"/>
  <c r="AA349" i="7"/>
  <c r="AC349" i="7" s="1"/>
  <c r="AA285" i="7"/>
  <c r="AC285" i="7" s="1"/>
  <c r="AA241" i="7"/>
  <c r="AC241" i="7" s="1"/>
  <c r="AA177" i="7"/>
  <c r="AC177" i="7" s="1"/>
  <c r="AA101" i="7"/>
  <c r="AC101" i="7" s="1"/>
  <c r="AA31" i="7"/>
  <c r="AC31" i="7" s="1"/>
  <c r="I2" i="7" l="1"/>
  <c r="AB34" i="7"/>
  <c r="AB33" i="7"/>
  <c r="AB35" i="7"/>
  <c r="AB32" i="7"/>
  <c r="F3" i="7"/>
  <c r="L3" i="7" l="1"/>
  <c r="F5" i="7"/>
  <c r="L5" i="7" s="1"/>
  <c r="AB26" i="7"/>
  <c r="AB29" i="7"/>
  <c r="AB27" i="7"/>
  <c r="AB28" i="7"/>
  <c r="AB30" i="7"/>
  <c r="AB31" i="7"/>
  <c r="G5" i="7" l="1"/>
  <c r="H2" i="7"/>
  <c r="L4" i="7" l="1"/>
  <c r="F2" i="7"/>
  <c r="L2" i="7" s="1"/>
  <c r="B5" i="7" s="1"/>
  <c r="G4" i="7"/>
  <c r="G3" i="7"/>
  <c r="G2" i="7" l="1"/>
</calcChain>
</file>

<file path=xl/sharedStrings.xml><?xml version="1.0" encoding="utf-8"?>
<sst xmlns="http://schemas.openxmlformats.org/spreadsheetml/2006/main" count="36" uniqueCount="35">
  <si>
    <t>終値</t>
    <rPh sb="0" eb="2">
      <t>オワリネ</t>
    </rPh>
    <phoneticPr fontId="2"/>
  </si>
  <si>
    <t>始値</t>
    <rPh sb="0" eb="2">
      <t>ハジメネ</t>
    </rPh>
    <phoneticPr fontId="2"/>
  </si>
  <si>
    <t>高値</t>
    <rPh sb="0" eb="1">
      <t>タカ</t>
    </rPh>
    <phoneticPr fontId="2"/>
  </si>
  <si>
    <t>安値</t>
    <rPh sb="0" eb="2">
      <t>ヤスネ</t>
    </rPh>
    <phoneticPr fontId="2"/>
  </si>
  <si>
    <t>ヘッジ売り</t>
    <rPh sb="3" eb="4">
      <t>ウ</t>
    </rPh>
    <phoneticPr fontId="2"/>
  </si>
  <si>
    <t>売買代金</t>
    <rPh sb="0" eb="2">
      <t>バイバイ</t>
    </rPh>
    <rPh sb="2" eb="4">
      <t>ダイキン</t>
    </rPh>
    <phoneticPr fontId="2"/>
  </si>
  <si>
    <t>取引高</t>
    <rPh sb="0" eb="2">
      <t>トリヒキ</t>
    </rPh>
    <rPh sb="2" eb="3">
      <t>ダカ</t>
    </rPh>
    <phoneticPr fontId="2"/>
  </si>
  <si>
    <t>売り株数</t>
    <rPh sb="0" eb="1">
      <t>ウ</t>
    </rPh>
    <rPh sb="2" eb="4">
      <t>カブスウ</t>
    </rPh>
    <phoneticPr fontId="2"/>
  </si>
  <si>
    <t>ヘッジ売り損益</t>
    <rPh sb="3" eb="4">
      <t>ウ</t>
    </rPh>
    <rPh sb="5" eb="7">
      <t>ソンエキ</t>
    </rPh>
    <phoneticPr fontId="2"/>
  </si>
  <si>
    <t>取引代金</t>
    <rPh sb="0" eb="2">
      <t>トリヒキ</t>
    </rPh>
    <rPh sb="2" eb="4">
      <t>ダイキン</t>
    </rPh>
    <phoneticPr fontId="2"/>
  </si>
  <si>
    <t>金利</t>
    <rPh sb="0" eb="2">
      <t>キンリ</t>
    </rPh>
    <phoneticPr fontId="2"/>
  </si>
  <si>
    <t>内金利</t>
    <rPh sb="0" eb="1">
      <t>ウチ</t>
    </rPh>
    <rPh sb="1" eb="3">
      <t>キンリ</t>
    </rPh>
    <phoneticPr fontId="2"/>
  </si>
  <si>
    <t>うち、直近１年</t>
    <rPh sb="3" eb="5">
      <t>チョッキン</t>
    </rPh>
    <rPh sb="6" eb="7">
      <t>ネン</t>
    </rPh>
    <phoneticPr fontId="2"/>
  </si>
  <si>
    <t>うち、1年前〜2年前</t>
    <rPh sb="4" eb="5">
      <t>ネン</t>
    </rPh>
    <rPh sb="5" eb="6">
      <t>マエ</t>
    </rPh>
    <rPh sb="8" eb="9">
      <t>ネン</t>
    </rPh>
    <rPh sb="9" eb="10">
      <t>マエ</t>
    </rPh>
    <phoneticPr fontId="2"/>
  </si>
  <si>
    <t>うち、2年前〜3年前</t>
    <rPh sb="4" eb="5">
      <t>ネン</t>
    </rPh>
    <rPh sb="5" eb="6">
      <t>マエ</t>
    </rPh>
    <rPh sb="8" eb="10">
      <t>ネンマエ</t>
    </rPh>
    <phoneticPr fontId="2"/>
  </si>
  <si>
    <t>直近3年合計</t>
    <rPh sb="0" eb="2">
      <t>チョッキン</t>
    </rPh>
    <rPh sb="3" eb="4">
      <t>ネン</t>
    </rPh>
    <rPh sb="4" eb="6">
      <t>ゴウケイ</t>
    </rPh>
    <phoneticPr fontId="2"/>
  </si>
  <si>
    <t>銘柄コード入力→</t>
    <rPh sb="0" eb="2">
      <t>メイガラ</t>
    </rPh>
    <rPh sb="5" eb="7">
      <t>ニュウリョク</t>
    </rPh>
    <phoneticPr fontId="2"/>
  </si>
  <si>
    <t>ポジション金額</t>
    <rPh sb="5" eb="7">
      <t>キンガク</t>
    </rPh>
    <phoneticPr fontId="2"/>
  </si>
  <si>
    <t>手数料</t>
    <rPh sb="0" eb="3">
      <t>テスウリョウ</t>
    </rPh>
    <phoneticPr fontId="2"/>
  </si>
  <si>
    <t>順張りor逆張り</t>
    <rPh sb="0" eb="1">
      <t>ジュン</t>
    </rPh>
    <rPh sb="1" eb="2">
      <t>バ</t>
    </rPh>
    <rPh sb="5" eb="6">
      <t>ギャク</t>
    </rPh>
    <rPh sb="6" eb="7">
      <t>バ</t>
    </rPh>
    <phoneticPr fontId="2"/>
  </si>
  <si>
    <t>貸し株料</t>
    <rPh sb="0" eb="1">
      <t>カ</t>
    </rPh>
    <rPh sb="2" eb="3">
      <t>カブ</t>
    </rPh>
    <rPh sb="3" eb="4">
      <t>リョウ</t>
    </rPh>
    <phoneticPr fontId="2"/>
  </si>
  <si>
    <t>内貸株料</t>
    <rPh sb="0" eb="1">
      <t>ウチ</t>
    </rPh>
    <rPh sb="1" eb="2">
      <t>カ</t>
    </rPh>
    <rPh sb="2" eb="3">
      <t>カブ</t>
    </rPh>
    <rPh sb="3" eb="4">
      <t>リョウ</t>
    </rPh>
    <phoneticPr fontId="2"/>
  </si>
  <si>
    <t>資産評価の推移
（現物保有）</t>
    <rPh sb="0" eb="2">
      <t>シサン</t>
    </rPh>
    <rPh sb="2" eb="4">
      <t>ヒョウカ</t>
    </rPh>
    <rPh sb="5" eb="7">
      <t>スイイ</t>
    </rPh>
    <rPh sb="9" eb="11">
      <t>ゲンブツ</t>
    </rPh>
    <rPh sb="11" eb="13">
      <t>ホユウ</t>
    </rPh>
    <phoneticPr fontId="2"/>
  </si>
  <si>
    <t>取引コスト</t>
    <rPh sb="0" eb="2">
      <t>トリヒキ</t>
    </rPh>
    <phoneticPr fontId="2"/>
  </si>
  <si>
    <t>銘柄名</t>
    <rPh sb="0" eb="2">
      <t>メイガラ</t>
    </rPh>
    <rPh sb="2" eb="3">
      <t>メイ</t>
    </rPh>
    <phoneticPr fontId="2"/>
  </si>
  <si>
    <t>取引株数入力→</t>
    <rPh sb="0" eb="2">
      <t>トリヒキ</t>
    </rPh>
    <rPh sb="2" eb="4">
      <t>カブスウ</t>
    </rPh>
    <rPh sb="3" eb="4">
      <t>スウ</t>
    </rPh>
    <rPh sb="4" eb="6">
      <t>ニュウリョク</t>
    </rPh>
    <phoneticPr fontId="2"/>
  </si>
  <si>
    <t>内手数料
（税込み）</t>
    <rPh sb="0" eb="1">
      <t>ウチ</t>
    </rPh>
    <rPh sb="1" eb="4">
      <t>テスウリョウ</t>
    </rPh>
    <rPh sb="6" eb="8">
      <t>ゼイコ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</si>
  <si>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</si>
  <si>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</si>
  <si>
    <t>損益
（コスト控除前）</t>
    <rPh sb="0" eb="2">
      <t>ソンエキ</t>
    </rPh>
    <rPh sb="7" eb="9">
      <t>コウジョ</t>
    </rPh>
    <rPh sb="9" eb="10">
      <t>マエ</t>
    </rPh>
    <phoneticPr fontId="2"/>
  </si>
  <si>
    <t>損益
（コスト控除後）</t>
    <rPh sb="0" eb="2">
      <t>ソンエキ</t>
    </rPh>
    <rPh sb="7" eb="9">
      <t>コウジョ</t>
    </rPh>
    <rPh sb="9" eb="10">
      <t>ゴ</t>
    </rPh>
    <phoneticPr fontId="2"/>
  </si>
  <si>
    <t>取引の有効性</t>
    <rPh sb="0" eb="2">
      <t>トリヒキ</t>
    </rPh>
    <rPh sb="3" eb="6">
      <t>ユウコウセイ</t>
    </rPh>
    <phoneticPr fontId="2"/>
  </si>
  <si>
    <t>保有し続けた場合の損益</t>
    <rPh sb="0" eb="2">
      <t>ホユウ</t>
    </rPh>
    <rPh sb="3" eb="4">
      <t>ツヅ</t>
    </rPh>
    <rPh sb="6" eb="8">
      <t>バアイ</t>
    </rPh>
    <rPh sb="9" eb="11">
      <t>ソンエキ</t>
    </rPh>
    <phoneticPr fontId="2"/>
  </si>
  <si>
    <t>資産評価の推移
（順張りor逆張り）</t>
    <rPh sb="0" eb="2">
      <t>シサン</t>
    </rPh>
    <rPh sb="2" eb="4">
      <t>ヒョウカ</t>
    </rPh>
    <rPh sb="5" eb="7">
      <t>スイイ</t>
    </rPh>
    <rPh sb="9" eb="10">
      <t>ジュン</t>
    </rPh>
    <rPh sb="10" eb="11">
      <t>バ</t>
    </rPh>
    <rPh sb="14" eb="15">
      <t>ギャク</t>
    </rPh>
    <rPh sb="15" eb="16">
      <t>バ</t>
    </rPh>
    <phoneticPr fontId="2"/>
  </si>
  <si>
    <t>順張りor逆張りの効果</t>
    <rPh sb="9" eb="11">
      <t>コウカ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</si>
</sst>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&quot;円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vertical="center" wrapText="1"/>
    </xf>
    <xf numFmtId="177" fontId="0" fillId="0" borderId="0" xfId="1" applyNumberFormat="1" applyFo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6" fontId="4" fillId="0" borderId="0" xfId="1" applyNumberFormat="1" applyFont="1">
      <alignment vertical="center"/>
    </xf>
    <xf numFmtId="0" fontId="4" fillId="3" borderId="3" xfId="0" applyFont="1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3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4" xfId="0" applyFont="1" applyBorder="1">
      <alignment vertical="center"/>
    </xf>
    <xf numFmtId="38" fontId="4" fillId="0" borderId="15" xfId="0" applyNumberFormat="1" applyFont="1" applyBorder="1">
      <alignment vertical="center"/>
    </xf>
    <xf numFmtId="38" fontId="4" fillId="0" borderId="16" xfId="0" applyNumberFormat="1" applyFont="1" applyBorder="1">
      <alignment vertical="center"/>
    </xf>
    <xf numFmtId="38" fontId="4" fillId="0" borderId="13" xfId="0" applyNumberFormat="1" applyFont="1" applyBorder="1">
      <alignment vertical="center"/>
    </xf>
    <xf numFmtId="38" fontId="4" fillId="0" borderId="14" xfId="0" applyNumberFormat="1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2" borderId="8" xfId="1" applyFont="1" applyFill="1" applyBorder="1" applyAlignment="1">
      <alignment horizontal="right" vertical="center"/>
    </xf>
    <xf numFmtId="38" fontId="4" fillId="2" borderId="9" xfId="1" applyFont="1" applyFill="1" applyBorder="1" applyAlignment="1">
      <alignment horizontal="center" vertical="center"/>
    </xf>
    <xf numFmtId="0" fontId="4" fillId="0" borderId="6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7" xfId="0" applyNumberFormat="1" applyFont="1" applyBorder="1">
      <alignment vertical="center"/>
    </xf>
    <xf numFmtId="38" fontId="4" fillId="0" borderId="18" xfId="0" applyNumberFormat="1" applyFont="1" applyBorder="1">
      <alignment vertical="center"/>
    </xf>
    <xf numFmtId="38" fontId="4" fillId="0" borderId="6" xfId="1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 wrapText="1"/>
    </xf>
    <xf numFmtId="38" fontId="4" fillId="0" borderId="9" xfId="1" applyFont="1" applyFill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9" xfId="0" applyNumberFormat="1" applyFont="1" applyBorder="1">
      <alignment vertical="center"/>
    </xf>
    <xf numFmtId="38" fontId="4" fillId="0" borderId="24" xfId="1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 wrapText="1"/>
    </xf>
    <xf numFmtId="38" fontId="4" fillId="0" borderId="12" xfId="1" applyFont="1" applyFill="1" applyBorder="1" applyAlignment="1">
      <alignment horizontal="center" vertical="center" wrapText="1"/>
    </xf>
    <xf numFmtId="0" fontId="4" fillId="0" borderId="10" xfId="0" applyFont="1" applyBorder="1">
      <alignment vertical="center"/>
    </xf>
    <xf numFmtId="38" fontId="4" fillId="0" borderId="11" xfId="1" applyFont="1" applyBorder="1">
      <alignment vertical="center"/>
    </xf>
    <xf numFmtId="38" fontId="4" fillId="0" borderId="27" xfId="0" applyNumberFormat="1" applyFont="1" applyBorder="1">
      <alignment vertical="center"/>
    </xf>
    <xf numFmtId="38" fontId="4" fillId="0" borderId="20" xfId="0" applyNumberFormat="1" applyFont="1" applyBorder="1">
      <alignment vertical="center"/>
    </xf>
    <xf numFmtId="38" fontId="4" fillId="0" borderId="26" xfId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4" fillId="3" borderId="4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>
      <alignment vertical="center"/>
    </xf>
    <xf numFmtId="38" fontId="4" fillId="0" borderId="22" xfId="0" applyNumberFormat="1" applyFont="1" applyBorder="1">
      <alignment vertical="center"/>
    </xf>
    <xf numFmtId="38" fontId="4" fillId="0" borderId="28" xfId="1" applyFont="1" applyBorder="1">
      <alignment vertical="center"/>
    </xf>
    <xf numFmtId="38" fontId="4" fillId="0" borderId="29" xfId="1" applyFont="1" applyBorder="1">
      <alignment vertical="center"/>
    </xf>
    <xf numFmtId="38" fontId="4" fillId="0" borderId="31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32" xfId="1" applyFont="1" applyBorder="1">
      <alignment vertical="center"/>
    </xf>
    <xf numFmtId="38" fontId="4" fillId="0" borderId="33" xfId="0" applyNumberFormat="1" applyFont="1" applyBorder="1">
      <alignment vertical="center"/>
    </xf>
    <xf numFmtId="38" fontId="4" fillId="0" borderId="23" xfId="1" applyFont="1" applyBorder="1">
      <alignment vertical="center"/>
    </xf>
    <xf numFmtId="38" fontId="4" fillId="0" borderId="25" xfId="1" applyFont="1" applyBorder="1">
      <alignment vertical="center"/>
    </xf>
    <xf numFmtId="0" fontId="4" fillId="3" borderId="30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oson2.rtdserver2">
      <tp t="e">
        <v>#N/A</v>
        <stp/>
        <stp>信用</stp>
        <stp>=CANDLE(B2,"","D","36","始値",C26,"D",0)</stp>
        <tr r="C24" s="7"/>
      </tp>
      <tp t="e">
        <v>#N/A</v>
        <stp/>
        <stp>信用</stp>
        <stp>=CANDLE(B2,"","D","36","安値",E26,"D",0)</stp>
        <tr r="E24" s="7"/>
      </tp>
    </main>
    <main first="oson2.rtdserver2">
      <tp t="e">
        <v>#N/A</v>
        <stp/>
        <stp>信用</stp>
        <stp>=CANDLE(B2,"","D","36","終値",F26,"D",0)</stp>
        <tr r="F24" s="7"/>
      </tp>
    </main>
    <main first="oson2.rtdserver">
      <tp t="s">
        <v>みずほ</v>
        <stp/>
        <stp>QUOTE</stp>
        <stp>8411</stp>
        <stp/>
        <stp>銘柄名</stp>
        <tr r="B4" s="7"/>
      </tp>
    </main>
    <main first="oson2.rtdserver2">
      <tp t="e">
        <v>#N/A</v>
        <stp/>
        <stp>信用</stp>
        <stp>=CANDLE(B2,"","D","36","出来高",G26,"D",0)</stp>
        <tr r="G24" s="7"/>
      </tp>
      <tp t="e">
        <v>#N/A</v>
        <stp/>
        <stp>信用</stp>
        <stp>=CANDLE(B2,"","D","36","高値",D26,"D",0)</stp>
        <tr r="D24" s="7"/>
      </tp>
      <tp t="e">
        <v>#N/A</v>
        <stp/>
        <stp>信用</stp>
        <stp>=CANDLE(B2,"","D","36","取引日付",B26,"D",0)</stp>
        <tr r="B24" s="7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05851643501841"/>
          <c:y val="4.1746523595494585E-2"/>
          <c:w val="0.61957786635924017"/>
          <c:h val="0.84792588110668077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信用!$AB$25</c:f>
              <c:strCache>
                <c:ptCount val="1"/>
                <c:pt idx="0">
                  <c:v>取引コスト</c:v>
                </c:pt>
              </c:strCache>
            </c:strRef>
          </c:tx>
          <c:invertIfNegative val="0"/>
          <c:cat>
            <c:numRef>
              <c:f>信用!$B$26:$B$758</c:f>
              <c:numCache>
                <c:formatCode>m/d/yyyy</c:formatCode>
                <c:ptCount val="733"/>
                <c:pt idx="0">
                  <c:v>42774</c:v>
                </c:pt>
                <c:pt idx="1">
                  <c:v>42773</c:v>
                </c:pt>
                <c:pt idx="2">
                  <c:v>42772</c:v>
                </c:pt>
                <c:pt idx="3">
                  <c:v>42769</c:v>
                </c:pt>
                <c:pt idx="4">
                  <c:v>42768</c:v>
                </c:pt>
                <c:pt idx="5">
                  <c:v>42767</c:v>
                </c:pt>
                <c:pt idx="6">
                  <c:v>42766</c:v>
                </c:pt>
                <c:pt idx="7">
                  <c:v>42765</c:v>
                </c:pt>
                <c:pt idx="8">
                  <c:v>42762</c:v>
                </c:pt>
                <c:pt idx="9">
                  <c:v>42761</c:v>
                </c:pt>
                <c:pt idx="10">
                  <c:v>42760</c:v>
                </c:pt>
                <c:pt idx="11">
                  <c:v>42759</c:v>
                </c:pt>
                <c:pt idx="12">
                  <c:v>42758</c:v>
                </c:pt>
                <c:pt idx="13">
                  <c:v>42755</c:v>
                </c:pt>
                <c:pt idx="14">
                  <c:v>42754</c:v>
                </c:pt>
                <c:pt idx="15">
                  <c:v>42753</c:v>
                </c:pt>
                <c:pt idx="16">
                  <c:v>42752</c:v>
                </c:pt>
                <c:pt idx="17">
                  <c:v>42751</c:v>
                </c:pt>
                <c:pt idx="18">
                  <c:v>42748</c:v>
                </c:pt>
                <c:pt idx="19">
                  <c:v>42747</c:v>
                </c:pt>
                <c:pt idx="20">
                  <c:v>42746</c:v>
                </c:pt>
                <c:pt idx="21">
                  <c:v>42745</c:v>
                </c:pt>
                <c:pt idx="22">
                  <c:v>42741</c:v>
                </c:pt>
                <c:pt idx="23">
                  <c:v>42740</c:v>
                </c:pt>
                <c:pt idx="24">
                  <c:v>42739</c:v>
                </c:pt>
                <c:pt idx="25">
                  <c:v>42734</c:v>
                </c:pt>
                <c:pt idx="26">
                  <c:v>42733</c:v>
                </c:pt>
                <c:pt idx="27">
                  <c:v>42732</c:v>
                </c:pt>
                <c:pt idx="28">
                  <c:v>42731</c:v>
                </c:pt>
                <c:pt idx="29">
                  <c:v>42730</c:v>
                </c:pt>
                <c:pt idx="30">
                  <c:v>42726</c:v>
                </c:pt>
                <c:pt idx="31">
                  <c:v>42725</c:v>
                </c:pt>
                <c:pt idx="32">
                  <c:v>42724</c:v>
                </c:pt>
                <c:pt idx="33">
                  <c:v>42723</c:v>
                </c:pt>
                <c:pt idx="34">
                  <c:v>42720</c:v>
                </c:pt>
                <c:pt idx="35">
                  <c:v>42719</c:v>
                </c:pt>
                <c:pt idx="36">
                  <c:v>42718</c:v>
                </c:pt>
                <c:pt idx="37">
                  <c:v>42717</c:v>
                </c:pt>
                <c:pt idx="38">
                  <c:v>42716</c:v>
                </c:pt>
                <c:pt idx="39">
                  <c:v>42713</c:v>
                </c:pt>
                <c:pt idx="40">
                  <c:v>42712</c:v>
                </c:pt>
                <c:pt idx="41">
                  <c:v>42711</c:v>
                </c:pt>
                <c:pt idx="42">
                  <c:v>42710</c:v>
                </c:pt>
                <c:pt idx="43">
                  <c:v>42709</c:v>
                </c:pt>
                <c:pt idx="44">
                  <c:v>42706</c:v>
                </c:pt>
                <c:pt idx="45">
                  <c:v>42705</c:v>
                </c:pt>
                <c:pt idx="46">
                  <c:v>42704</c:v>
                </c:pt>
                <c:pt idx="47">
                  <c:v>42703</c:v>
                </c:pt>
                <c:pt idx="48">
                  <c:v>42702</c:v>
                </c:pt>
                <c:pt idx="49">
                  <c:v>42699</c:v>
                </c:pt>
                <c:pt idx="50">
                  <c:v>42698</c:v>
                </c:pt>
                <c:pt idx="51">
                  <c:v>42696</c:v>
                </c:pt>
                <c:pt idx="52">
                  <c:v>42695</c:v>
                </c:pt>
                <c:pt idx="53">
                  <c:v>42692</c:v>
                </c:pt>
                <c:pt idx="54">
                  <c:v>42691</c:v>
                </c:pt>
                <c:pt idx="55">
                  <c:v>42690</c:v>
                </c:pt>
                <c:pt idx="56">
                  <c:v>42689</c:v>
                </c:pt>
                <c:pt idx="57">
                  <c:v>42688</c:v>
                </c:pt>
                <c:pt idx="58">
                  <c:v>42685</c:v>
                </c:pt>
                <c:pt idx="59">
                  <c:v>42684</c:v>
                </c:pt>
                <c:pt idx="60">
                  <c:v>42683</c:v>
                </c:pt>
                <c:pt idx="61">
                  <c:v>42682</c:v>
                </c:pt>
                <c:pt idx="62">
                  <c:v>42681</c:v>
                </c:pt>
                <c:pt idx="63">
                  <c:v>42678</c:v>
                </c:pt>
                <c:pt idx="64">
                  <c:v>42676</c:v>
                </c:pt>
                <c:pt idx="65">
                  <c:v>42675</c:v>
                </c:pt>
                <c:pt idx="66">
                  <c:v>42674</c:v>
                </c:pt>
                <c:pt idx="67">
                  <c:v>42671</c:v>
                </c:pt>
                <c:pt idx="68">
                  <c:v>42670</c:v>
                </c:pt>
                <c:pt idx="69">
                  <c:v>42669</c:v>
                </c:pt>
                <c:pt idx="70">
                  <c:v>42668</c:v>
                </c:pt>
                <c:pt idx="71">
                  <c:v>42667</c:v>
                </c:pt>
                <c:pt idx="72">
                  <c:v>42664</c:v>
                </c:pt>
                <c:pt idx="73">
                  <c:v>42663</c:v>
                </c:pt>
                <c:pt idx="74">
                  <c:v>42662</c:v>
                </c:pt>
                <c:pt idx="75">
                  <c:v>42661</c:v>
                </c:pt>
                <c:pt idx="76">
                  <c:v>42660</c:v>
                </c:pt>
                <c:pt idx="77">
                  <c:v>42657</c:v>
                </c:pt>
                <c:pt idx="78">
                  <c:v>42656</c:v>
                </c:pt>
                <c:pt idx="79">
                  <c:v>42655</c:v>
                </c:pt>
                <c:pt idx="80">
                  <c:v>42654</c:v>
                </c:pt>
                <c:pt idx="81">
                  <c:v>42650</c:v>
                </c:pt>
                <c:pt idx="82">
                  <c:v>42649</c:v>
                </c:pt>
                <c:pt idx="83">
                  <c:v>42648</c:v>
                </c:pt>
                <c:pt idx="84">
                  <c:v>42647</c:v>
                </c:pt>
                <c:pt idx="85">
                  <c:v>42646</c:v>
                </c:pt>
                <c:pt idx="86">
                  <c:v>42643</c:v>
                </c:pt>
                <c:pt idx="87">
                  <c:v>42642</c:v>
                </c:pt>
                <c:pt idx="88">
                  <c:v>42641</c:v>
                </c:pt>
                <c:pt idx="89">
                  <c:v>42640</c:v>
                </c:pt>
                <c:pt idx="90">
                  <c:v>42639</c:v>
                </c:pt>
                <c:pt idx="91">
                  <c:v>42636</c:v>
                </c:pt>
                <c:pt idx="92">
                  <c:v>42634</c:v>
                </c:pt>
                <c:pt idx="93">
                  <c:v>42633</c:v>
                </c:pt>
                <c:pt idx="94">
                  <c:v>42629</c:v>
                </c:pt>
                <c:pt idx="95">
                  <c:v>42628</c:v>
                </c:pt>
                <c:pt idx="96">
                  <c:v>42627</c:v>
                </c:pt>
                <c:pt idx="97">
                  <c:v>42626</c:v>
                </c:pt>
                <c:pt idx="98">
                  <c:v>42625</c:v>
                </c:pt>
                <c:pt idx="99">
                  <c:v>42622</c:v>
                </c:pt>
                <c:pt idx="100">
                  <c:v>42621</c:v>
                </c:pt>
                <c:pt idx="101">
                  <c:v>42620</c:v>
                </c:pt>
                <c:pt idx="102">
                  <c:v>42619</c:v>
                </c:pt>
                <c:pt idx="103">
                  <c:v>42618</c:v>
                </c:pt>
                <c:pt idx="104">
                  <c:v>42615</c:v>
                </c:pt>
                <c:pt idx="105">
                  <c:v>42614</c:v>
                </c:pt>
                <c:pt idx="106">
                  <c:v>42613</c:v>
                </c:pt>
                <c:pt idx="107">
                  <c:v>42612</c:v>
                </c:pt>
                <c:pt idx="108">
                  <c:v>42611</c:v>
                </c:pt>
                <c:pt idx="109">
                  <c:v>42608</c:v>
                </c:pt>
                <c:pt idx="110">
                  <c:v>42607</c:v>
                </c:pt>
                <c:pt idx="111">
                  <c:v>42606</c:v>
                </c:pt>
                <c:pt idx="112">
                  <c:v>42605</c:v>
                </c:pt>
                <c:pt idx="113">
                  <c:v>42604</c:v>
                </c:pt>
                <c:pt idx="114">
                  <c:v>42601</c:v>
                </c:pt>
                <c:pt idx="115">
                  <c:v>42600</c:v>
                </c:pt>
                <c:pt idx="116">
                  <c:v>42599</c:v>
                </c:pt>
                <c:pt idx="117">
                  <c:v>42598</c:v>
                </c:pt>
                <c:pt idx="118">
                  <c:v>42597</c:v>
                </c:pt>
                <c:pt idx="119">
                  <c:v>42594</c:v>
                </c:pt>
                <c:pt idx="120">
                  <c:v>42592</c:v>
                </c:pt>
                <c:pt idx="121">
                  <c:v>42591</c:v>
                </c:pt>
                <c:pt idx="122">
                  <c:v>42590</c:v>
                </c:pt>
                <c:pt idx="123">
                  <c:v>42587</c:v>
                </c:pt>
                <c:pt idx="124">
                  <c:v>42586</c:v>
                </c:pt>
                <c:pt idx="125">
                  <c:v>42585</c:v>
                </c:pt>
                <c:pt idx="126">
                  <c:v>42584</c:v>
                </c:pt>
                <c:pt idx="127">
                  <c:v>42583</c:v>
                </c:pt>
                <c:pt idx="128">
                  <c:v>42580</c:v>
                </c:pt>
                <c:pt idx="129">
                  <c:v>42579</c:v>
                </c:pt>
                <c:pt idx="130">
                  <c:v>42578</c:v>
                </c:pt>
                <c:pt idx="131">
                  <c:v>42577</c:v>
                </c:pt>
                <c:pt idx="132">
                  <c:v>42576</c:v>
                </c:pt>
                <c:pt idx="133">
                  <c:v>42573</c:v>
                </c:pt>
                <c:pt idx="134">
                  <c:v>42572</c:v>
                </c:pt>
                <c:pt idx="135">
                  <c:v>42571</c:v>
                </c:pt>
                <c:pt idx="136">
                  <c:v>42570</c:v>
                </c:pt>
                <c:pt idx="137">
                  <c:v>42566</c:v>
                </c:pt>
                <c:pt idx="138">
                  <c:v>42565</c:v>
                </c:pt>
                <c:pt idx="139">
                  <c:v>42564</c:v>
                </c:pt>
                <c:pt idx="140">
                  <c:v>42563</c:v>
                </c:pt>
                <c:pt idx="141">
                  <c:v>42562</c:v>
                </c:pt>
                <c:pt idx="142">
                  <c:v>42559</c:v>
                </c:pt>
                <c:pt idx="143">
                  <c:v>42558</c:v>
                </c:pt>
                <c:pt idx="144">
                  <c:v>42557</c:v>
                </c:pt>
                <c:pt idx="145">
                  <c:v>42556</c:v>
                </c:pt>
                <c:pt idx="146">
                  <c:v>42555</c:v>
                </c:pt>
                <c:pt idx="147">
                  <c:v>42552</c:v>
                </c:pt>
                <c:pt idx="148">
                  <c:v>42551</c:v>
                </c:pt>
                <c:pt idx="149">
                  <c:v>42550</c:v>
                </c:pt>
                <c:pt idx="150">
                  <c:v>42549</c:v>
                </c:pt>
                <c:pt idx="151">
                  <c:v>42548</c:v>
                </c:pt>
                <c:pt idx="152">
                  <c:v>42545</c:v>
                </c:pt>
                <c:pt idx="153">
                  <c:v>42544</c:v>
                </c:pt>
                <c:pt idx="154">
                  <c:v>42543</c:v>
                </c:pt>
                <c:pt idx="155">
                  <c:v>42542</c:v>
                </c:pt>
                <c:pt idx="156">
                  <c:v>42541</c:v>
                </c:pt>
                <c:pt idx="157">
                  <c:v>42538</c:v>
                </c:pt>
                <c:pt idx="158">
                  <c:v>42537</c:v>
                </c:pt>
                <c:pt idx="159">
                  <c:v>42536</c:v>
                </c:pt>
                <c:pt idx="160">
                  <c:v>42535</c:v>
                </c:pt>
                <c:pt idx="161">
                  <c:v>42534</c:v>
                </c:pt>
                <c:pt idx="162">
                  <c:v>42531</c:v>
                </c:pt>
                <c:pt idx="163">
                  <c:v>42530</c:v>
                </c:pt>
                <c:pt idx="164">
                  <c:v>42529</c:v>
                </c:pt>
                <c:pt idx="165">
                  <c:v>42528</c:v>
                </c:pt>
                <c:pt idx="166">
                  <c:v>42527</c:v>
                </c:pt>
                <c:pt idx="167">
                  <c:v>42524</c:v>
                </c:pt>
                <c:pt idx="168">
                  <c:v>42523</c:v>
                </c:pt>
                <c:pt idx="169">
                  <c:v>42522</c:v>
                </c:pt>
                <c:pt idx="170">
                  <c:v>42521</c:v>
                </c:pt>
                <c:pt idx="171">
                  <c:v>42520</c:v>
                </c:pt>
                <c:pt idx="172">
                  <c:v>42517</c:v>
                </c:pt>
                <c:pt idx="173">
                  <c:v>42516</c:v>
                </c:pt>
                <c:pt idx="174">
                  <c:v>42515</c:v>
                </c:pt>
                <c:pt idx="175">
                  <c:v>42514</c:v>
                </c:pt>
                <c:pt idx="176">
                  <c:v>42513</c:v>
                </c:pt>
                <c:pt idx="177">
                  <c:v>42510</c:v>
                </c:pt>
                <c:pt idx="178">
                  <c:v>42509</c:v>
                </c:pt>
                <c:pt idx="179">
                  <c:v>42508</c:v>
                </c:pt>
                <c:pt idx="180">
                  <c:v>42507</c:v>
                </c:pt>
                <c:pt idx="181">
                  <c:v>42506</c:v>
                </c:pt>
                <c:pt idx="182">
                  <c:v>42503</c:v>
                </c:pt>
                <c:pt idx="183">
                  <c:v>42502</c:v>
                </c:pt>
                <c:pt idx="184">
                  <c:v>42501</c:v>
                </c:pt>
                <c:pt idx="185">
                  <c:v>42500</c:v>
                </c:pt>
                <c:pt idx="186">
                  <c:v>42499</c:v>
                </c:pt>
                <c:pt idx="187">
                  <c:v>42496</c:v>
                </c:pt>
                <c:pt idx="188">
                  <c:v>42492</c:v>
                </c:pt>
                <c:pt idx="189">
                  <c:v>42488</c:v>
                </c:pt>
                <c:pt idx="190">
                  <c:v>42487</c:v>
                </c:pt>
                <c:pt idx="191">
                  <c:v>42486</c:v>
                </c:pt>
                <c:pt idx="192">
                  <c:v>42485</c:v>
                </c:pt>
                <c:pt idx="193">
                  <c:v>42482</c:v>
                </c:pt>
                <c:pt idx="194">
                  <c:v>42481</c:v>
                </c:pt>
                <c:pt idx="195">
                  <c:v>42480</c:v>
                </c:pt>
                <c:pt idx="196">
                  <c:v>42479</c:v>
                </c:pt>
                <c:pt idx="197">
                  <c:v>42478</c:v>
                </c:pt>
                <c:pt idx="198">
                  <c:v>42475</c:v>
                </c:pt>
                <c:pt idx="199">
                  <c:v>42474</c:v>
                </c:pt>
                <c:pt idx="200">
                  <c:v>42473</c:v>
                </c:pt>
                <c:pt idx="201">
                  <c:v>42472</c:v>
                </c:pt>
                <c:pt idx="202">
                  <c:v>42471</c:v>
                </c:pt>
                <c:pt idx="203">
                  <c:v>42468</c:v>
                </c:pt>
                <c:pt idx="204">
                  <c:v>42467</c:v>
                </c:pt>
                <c:pt idx="205">
                  <c:v>42466</c:v>
                </c:pt>
                <c:pt idx="206">
                  <c:v>42465</c:v>
                </c:pt>
                <c:pt idx="207">
                  <c:v>42464</c:v>
                </c:pt>
                <c:pt idx="208">
                  <c:v>42461</c:v>
                </c:pt>
                <c:pt idx="209">
                  <c:v>42460</c:v>
                </c:pt>
                <c:pt idx="210">
                  <c:v>42459</c:v>
                </c:pt>
                <c:pt idx="211">
                  <c:v>42458</c:v>
                </c:pt>
                <c:pt idx="212">
                  <c:v>42457</c:v>
                </c:pt>
                <c:pt idx="213">
                  <c:v>42454</c:v>
                </c:pt>
                <c:pt idx="214">
                  <c:v>42453</c:v>
                </c:pt>
                <c:pt idx="215">
                  <c:v>42452</c:v>
                </c:pt>
                <c:pt idx="216">
                  <c:v>42451</c:v>
                </c:pt>
                <c:pt idx="217">
                  <c:v>42447</c:v>
                </c:pt>
                <c:pt idx="218">
                  <c:v>42446</c:v>
                </c:pt>
                <c:pt idx="219">
                  <c:v>42445</c:v>
                </c:pt>
                <c:pt idx="220">
                  <c:v>42444</c:v>
                </c:pt>
                <c:pt idx="221">
                  <c:v>42443</c:v>
                </c:pt>
                <c:pt idx="222">
                  <c:v>42440</c:v>
                </c:pt>
                <c:pt idx="223">
                  <c:v>42439</c:v>
                </c:pt>
                <c:pt idx="224">
                  <c:v>42438</c:v>
                </c:pt>
                <c:pt idx="225">
                  <c:v>42437</c:v>
                </c:pt>
                <c:pt idx="226">
                  <c:v>42436</c:v>
                </c:pt>
                <c:pt idx="227">
                  <c:v>42433</c:v>
                </c:pt>
                <c:pt idx="228">
                  <c:v>42432</c:v>
                </c:pt>
                <c:pt idx="229">
                  <c:v>42431</c:v>
                </c:pt>
                <c:pt idx="230">
                  <c:v>42430</c:v>
                </c:pt>
                <c:pt idx="231">
                  <c:v>42429</c:v>
                </c:pt>
                <c:pt idx="232">
                  <c:v>42426</c:v>
                </c:pt>
                <c:pt idx="233">
                  <c:v>42425</c:v>
                </c:pt>
                <c:pt idx="234">
                  <c:v>42424</c:v>
                </c:pt>
                <c:pt idx="235">
                  <c:v>42423</c:v>
                </c:pt>
                <c:pt idx="236">
                  <c:v>42422</c:v>
                </c:pt>
                <c:pt idx="237">
                  <c:v>42419</c:v>
                </c:pt>
                <c:pt idx="238">
                  <c:v>42418</c:v>
                </c:pt>
                <c:pt idx="239">
                  <c:v>42417</c:v>
                </c:pt>
                <c:pt idx="240">
                  <c:v>42416</c:v>
                </c:pt>
                <c:pt idx="241">
                  <c:v>42415</c:v>
                </c:pt>
                <c:pt idx="242">
                  <c:v>42412</c:v>
                </c:pt>
                <c:pt idx="243">
                  <c:v>42410</c:v>
                </c:pt>
                <c:pt idx="244">
                  <c:v>42409</c:v>
                </c:pt>
                <c:pt idx="245">
                  <c:v>42408</c:v>
                </c:pt>
                <c:pt idx="246">
                  <c:v>42405</c:v>
                </c:pt>
                <c:pt idx="247">
                  <c:v>42404</c:v>
                </c:pt>
                <c:pt idx="248">
                  <c:v>42403</c:v>
                </c:pt>
                <c:pt idx="249">
                  <c:v>42402</c:v>
                </c:pt>
                <c:pt idx="250">
                  <c:v>42401</c:v>
                </c:pt>
                <c:pt idx="251">
                  <c:v>42398</c:v>
                </c:pt>
                <c:pt idx="252">
                  <c:v>42397</c:v>
                </c:pt>
                <c:pt idx="253">
                  <c:v>42396</c:v>
                </c:pt>
                <c:pt idx="254">
                  <c:v>42395</c:v>
                </c:pt>
                <c:pt idx="255">
                  <c:v>42394</c:v>
                </c:pt>
                <c:pt idx="256">
                  <c:v>42391</c:v>
                </c:pt>
                <c:pt idx="257">
                  <c:v>42390</c:v>
                </c:pt>
                <c:pt idx="258">
                  <c:v>42389</c:v>
                </c:pt>
                <c:pt idx="259">
                  <c:v>42388</c:v>
                </c:pt>
                <c:pt idx="260">
                  <c:v>42387</c:v>
                </c:pt>
                <c:pt idx="261">
                  <c:v>42384</c:v>
                </c:pt>
                <c:pt idx="262">
                  <c:v>42383</c:v>
                </c:pt>
                <c:pt idx="263">
                  <c:v>42382</c:v>
                </c:pt>
                <c:pt idx="264">
                  <c:v>42381</c:v>
                </c:pt>
                <c:pt idx="265">
                  <c:v>42377</c:v>
                </c:pt>
                <c:pt idx="266">
                  <c:v>42376</c:v>
                </c:pt>
                <c:pt idx="267">
                  <c:v>42375</c:v>
                </c:pt>
                <c:pt idx="268">
                  <c:v>42374</c:v>
                </c:pt>
                <c:pt idx="269">
                  <c:v>42373</c:v>
                </c:pt>
                <c:pt idx="270">
                  <c:v>42368</c:v>
                </c:pt>
                <c:pt idx="271">
                  <c:v>42367</c:v>
                </c:pt>
                <c:pt idx="272">
                  <c:v>42366</c:v>
                </c:pt>
                <c:pt idx="273">
                  <c:v>42363</c:v>
                </c:pt>
                <c:pt idx="274">
                  <c:v>42362</c:v>
                </c:pt>
                <c:pt idx="275">
                  <c:v>42360</c:v>
                </c:pt>
                <c:pt idx="276">
                  <c:v>42359</c:v>
                </c:pt>
                <c:pt idx="277">
                  <c:v>42356</c:v>
                </c:pt>
                <c:pt idx="278">
                  <c:v>42355</c:v>
                </c:pt>
                <c:pt idx="279">
                  <c:v>42354</c:v>
                </c:pt>
                <c:pt idx="280">
                  <c:v>42353</c:v>
                </c:pt>
                <c:pt idx="281">
                  <c:v>42352</c:v>
                </c:pt>
                <c:pt idx="282">
                  <c:v>42349</c:v>
                </c:pt>
                <c:pt idx="283">
                  <c:v>42348</c:v>
                </c:pt>
                <c:pt idx="284">
                  <c:v>42347</c:v>
                </c:pt>
                <c:pt idx="285">
                  <c:v>42346</c:v>
                </c:pt>
                <c:pt idx="286">
                  <c:v>42345</c:v>
                </c:pt>
                <c:pt idx="287">
                  <c:v>42342</c:v>
                </c:pt>
                <c:pt idx="288">
                  <c:v>42341</c:v>
                </c:pt>
                <c:pt idx="289">
                  <c:v>42340</c:v>
                </c:pt>
                <c:pt idx="290">
                  <c:v>42339</c:v>
                </c:pt>
                <c:pt idx="291">
                  <c:v>42338</c:v>
                </c:pt>
                <c:pt idx="292">
                  <c:v>42335</c:v>
                </c:pt>
                <c:pt idx="293">
                  <c:v>42334</c:v>
                </c:pt>
                <c:pt idx="294">
                  <c:v>42333</c:v>
                </c:pt>
                <c:pt idx="295">
                  <c:v>42332</c:v>
                </c:pt>
                <c:pt idx="296">
                  <c:v>42328</c:v>
                </c:pt>
                <c:pt idx="297">
                  <c:v>42327</c:v>
                </c:pt>
                <c:pt idx="298">
                  <c:v>42326</c:v>
                </c:pt>
                <c:pt idx="299">
                  <c:v>42325</c:v>
                </c:pt>
                <c:pt idx="300">
                  <c:v>42324</c:v>
                </c:pt>
                <c:pt idx="301">
                  <c:v>42321</c:v>
                </c:pt>
                <c:pt idx="302">
                  <c:v>42320</c:v>
                </c:pt>
                <c:pt idx="303">
                  <c:v>42319</c:v>
                </c:pt>
                <c:pt idx="304">
                  <c:v>42318</c:v>
                </c:pt>
                <c:pt idx="305">
                  <c:v>42317</c:v>
                </c:pt>
                <c:pt idx="306">
                  <c:v>42314</c:v>
                </c:pt>
                <c:pt idx="307">
                  <c:v>42313</c:v>
                </c:pt>
                <c:pt idx="308">
                  <c:v>42312</c:v>
                </c:pt>
                <c:pt idx="309">
                  <c:v>42310</c:v>
                </c:pt>
                <c:pt idx="310">
                  <c:v>42307</c:v>
                </c:pt>
                <c:pt idx="311">
                  <c:v>42306</c:v>
                </c:pt>
                <c:pt idx="312">
                  <c:v>42305</c:v>
                </c:pt>
                <c:pt idx="313">
                  <c:v>42304</c:v>
                </c:pt>
                <c:pt idx="314">
                  <c:v>42303</c:v>
                </c:pt>
                <c:pt idx="315">
                  <c:v>42300</c:v>
                </c:pt>
                <c:pt idx="316">
                  <c:v>42299</c:v>
                </c:pt>
                <c:pt idx="317">
                  <c:v>42298</c:v>
                </c:pt>
                <c:pt idx="318">
                  <c:v>42297</c:v>
                </c:pt>
                <c:pt idx="319">
                  <c:v>42296</c:v>
                </c:pt>
                <c:pt idx="320">
                  <c:v>42293</c:v>
                </c:pt>
                <c:pt idx="321">
                  <c:v>42292</c:v>
                </c:pt>
                <c:pt idx="322">
                  <c:v>42291</c:v>
                </c:pt>
                <c:pt idx="323">
                  <c:v>42290</c:v>
                </c:pt>
                <c:pt idx="324">
                  <c:v>42286</c:v>
                </c:pt>
                <c:pt idx="325">
                  <c:v>42285</c:v>
                </c:pt>
                <c:pt idx="326">
                  <c:v>42284</c:v>
                </c:pt>
                <c:pt idx="327">
                  <c:v>42283</c:v>
                </c:pt>
                <c:pt idx="328">
                  <c:v>42282</c:v>
                </c:pt>
                <c:pt idx="329">
                  <c:v>42279</c:v>
                </c:pt>
                <c:pt idx="330">
                  <c:v>42278</c:v>
                </c:pt>
                <c:pt idx="331">
                  <c:v>42277</c:v>
                </c:pt>
                <c:pt idx="332">
                  <c:v>42276</c:v>
                </c:pt>
                <c:pt idx="333">
                  <c:v>42275</c:v>
                </c:pt>
                <c:pt idx="334">
                  <c:v>42272</c:v>
                </c:pt>
                <c:pt idx="335">
                  <c:v>42271</c:v>
                </c:pt>
                <c:pt idx="336">
                  <c:v>42265</c:v>
                </c:pt>
                <c:pt idx="337">
                  <c:v>42264</c:v>
                </c:pt>
                <c:pt idx="338">
                  <c:v>42263</c:v>
                </c:pt>
                <c:pt idx="339">
                  <c:v>42262</c:v>
                </c:pt>
                <c:pt idx="340">
                  <c:v>42261</c:v>
                </c:pt>
                <c:pt idx="341">
                  <c:v>42258</c:v>
                </c:pt>
                <c:pt idx="342">
                  <c:v>42257</c:v>
                </c:pt>
                <c:pt idx="343">
                  <c:v>42256</c:v>
                </c:pt>
                <c:pt idx="344">
                  <c:v>42255</c:v>
                </c:pt>
                <c:pt idx="345">
                  <c:v>42254</c:v>
                </c:pt>
                <c:pt idx="346">
                  <c:v>42251</c:v>
                </c:pt>
                <c:pt idx="347">
                  <c:v>42250</c:v>
                </c:pt>
                <c:pt idx="348">
                  <c:v>42249</c:v>
                </c:pt>
                <c:pt idx="349">
                  <c:v>42248</c:v>
                </c:pt>
                <c:pt idx="350">
                  <c:v>42247</c:v>
                </c:pt>
                <c:pt idx="351">
                  <c:v>42244</c:v>
                </c:pt>
                <c:pt idx="352">
                  <c:v>42243</c:v>
                </c:pt>
                <c:pt idx="353">
                  <c:v>42242</c:v>
                </c:pt>
                <c:pt idx="354">
                  <c:v>42241</c:v>
                </c:pt>
                <c:pt idx="355">
                  <c:v>42240</c:v>
                </c:pt>
                <c:pt idx="356">
                  <c:v>42237</c:v>
                </c:pt>
                <c:pt idx="357">
                  <c:v>42236</c:v>
                </c:pt>
                <c:pt idx="358">
                  <c:v>42235</c:v>
                </c:pt>
                <c:pt idx="359">
                  <c:v>42234</c:v>
                </c:pt>
                <c:pt idx="360">
                  <c:v>42233</c:v>
                </c:pt>
                <c:pt idx="361">
                  <c:v>42230</c:v>
                </c:pt>
                <c:pt idx="362">
                  <c:v>42229</c:v>
                </c:pt>
                <c:pt idx="363">
                  <c:v>42228</c:v>
                </c:pt>
                <c:pt idx="364">
                  <c:v>42227</c:v>
                </c:pt>
                <c:pt idx="365">
                  <c:v>42226</c:v>
                </c:pt>
                <c:pt idx="366">
                  <c:v>42223</c:v>
                </c:pt>
                <c:pt idx="367">
                  <c:v>42222</c:v>
                </c:pt>
                <c:pt idx="368">
                  <c:v>42221</c:v>
                </c:pt>
                <c:pt idx="369">
                  <c:v>42220</c:v>
                </c:pt>
                <c:pt idx="370">
                  <c:v>42219</c:v>
                </c:pt>
                <c:pt idx="371">
                  <c:v>42216</c:v>
                </c:pt>
                <c:pt idx="372">
                  <c:v>42215</c:v>
                </c:pt>
                <c:pt idx="373">
                  <c:v>42214</c:v>
                </c:pt>
                <c:pt idx="374">
                  <c:v>42213</c:v>
                </c:pt>
                <c:pt idx="375">
                  <c:v>42212</c:v>
                </c:pt>
                <c:pt idx="376">
                  <c:v>42209</c:v>
                </c:pt>
                <c:pt idx="377">
                  <c:v>42208</c:v>
                </c:pt>
                <c:pt idx="378">
                  <c:v>42207</c:v>
                </c:pt>
                <c:pt idx="379">
                  <c:v>42206</c:v>
                </c:pt>
                <c:pt idx="380">
                  <c:v>42202</c:v>
                </c:pt>
                <c:pt idx="381">
                  <c:v>42201</c:v>
                </c:pt>
                <c:pt idx="382">
                  <c:v>42200</c:v>
                </c:pt>
                <c:pt idx="383">
                  <c:v>42199</c:v>
                </c:pt>
                <c:pt idx="384">
                  <c:v>42198</c:v>
                </c:pt>
                <c:pt idx="385">
                  <c:v>42195</c:v>
                </c:pt>
                <c:pt idx="386">
                  <c:v>42194</c:v>
                </c:pt>
                <c:pt idx="387">
                  <c:v>42193</c:v>
                </c:pt>
                <c:pt idx="388">
                  <c:v>42192</c:v>
                </c:pt>
                <c:pt idx="389">
                  <c:v>42191</c:v>
                </c:pt>
                <c:pt idx="390">
                  <c:v>42188</c:v>
                </c:pt>
                <c:pt idx="391">
                  <c:v>42187</c:v>
                </c:pt>
                <c:pt idx="392">
                  <c:v>42186</c:v>
                </c:pt>
                <c:pt idx="393">
                  <c:v>42185</c:v>
                </c:pt>
                <c:pt idx="394">
                  <c:v>42184</c:v>
                </c:pt>
                <c:pt idx="395">
                  <c:v>42181</c:v>
                </c:pt>
                <c:pt idx="396">
                  <c:v>42180</c:v>
                </c:pt>
                <c:pt idx="397">
                  <c:v>42179</c:v>
                </c:pt>
                <c:pt idx="398">
                  <c:v>42178</c:v>
                </c:pt>
                <c:pt idx="399">
                  <c:v>42177</c:v>
                </c:pt>
                <c:pt idx="400">
                  <c:v>42174</c:v>
                </c:pt>
                <c:pt idx="401">
                  <c:v>42173</c:v>
                </c:pt>
                <c:pt idx="402">
                  <c:v>42172</c:v>
                </c:pt>
                <c:pt idx="403">
                  <c:v>42171</c:v>
                </c:pt>
                <c:pt idx="404">
                  <c:v>42170</c:v>
                </c:pt>
                <c:pt idx="405">
                  <c:v>42167</c:v>
                </c:pt>
                <c:pt idx="406">
                  <c:v>42166</c:v>
                </c:pt>
                <c:pt idx="407">
                  <c:v>42165</c:v>
                </c:pt>
                <c:pt idx="408">
                  <c:v>42164</c:v>
                </c:pt>
                <c:pt idx="409">
                  <c:v>42163</c:v>
                </c:pt>
                <c:pt idx="410">
                  <c:v>42160</c:v>
                </c:pt>
                <c:pt idx="411">
                  <c:v>42159</c:v>
                </c:pt>
                <c:pt idx="412">
                  <c:v>42158</c:v>
                </c:pt>
                <c:pt idx="413">
                  <c:v>42157</c:v>
                </c:pt>
                <c:pt idx="414">
                  <c:v>42156</c:v>
                </c:pt>
                <c:pt idx="415">
                  <c:v>42153</c:v>
                </c:pt>
                <c:pt idx="416">
                  <c:v>42152</c:v>
                </c:pt>
                <c:pt idx="417">
                  <c:v>42151</c:v>
                </c:pt>
                <c:pt idx="418">
                  <c:v>42150</c:v>
                </c:pt>
                <c:pt idx="419">
                  <c:v>42149</c:v>
                </c:pt>
                <c:pt idx="420">
                  <c:v>42146</c:v>
                </c:pt>
                <c:pt idx="421">
                  <c:v>42145</c:v>
                </c:pt>
                <c:pt idx="422">
                  <c:v>42144</c:v>
                </c:pt>
                <c:pt idx="423">
                  <c:v>42143</c:v>
                </c:pt>
                <c:pt idx="424">
                  <c:v>42142</c:v>
                </c:pt>
                <c:pt idx="425">
                  <c:v>42139</c:v>
                </c:pt>
                <c:pt idx="426">
                  <c:v>42138</c:v>
                </c:pt>
                <c:pt idx="427">
                  <c:v>42137</c:v>
                </c:pt>
                <c:pt idx="428">
                  <c:v>42136</c:v>
                </c:pt>
                <c:pt idx="429">
                  <c:v>42135</c:v>
                </c:pt>
                <c:pt idx="430">
                  <c:v>42132</c:v>
                </c:pt>
                <c:pt idx="431">
                  <c:v>42131</c:v>
                </c:pt>
                <c:pt idx="432">
                  <c:v>42125</c:v>
                </c:pt>
                <c:pt idx="433">
                  <c:v>42124</c:v>
                </c:pt>
                <c:pt idx="434">
                  <c:v>42122</c:v>
                </c:pt>
                <c:pt idx="435">
                  <c:v>42121</c:v>
                </c:pt>
                <c:pt idx="436">
                  <c:v>42118</c:v>
                </c:pt>
                <c:pt idx="437">
                  <c:v>42117</c:v>
                </c:pt>
                <c:pt idx="438">
                  <c:v>42116</c:v>
                </c:pt>
                <c:pt idx="439">
                  <c:v>42115</c:v>
                </c:pt>
                <c:pt idx="440">
                  <c:v>42114</c:v>
                </c:pt>
                <c:pt idx="441">
                  <c:v>42111</c:v>
                </c:pt>
                <c:pt idx="442">
                  <c:v>42110</c:v>
                </c:pt>
                <c:pt idx="443">
                  <c:v>42109</c:v>
                </c:pt>
                <c:pt idx="444">
                  <c:v>42108</c:v>
                </c:pt>
                <c:pt idx="445">
                  <c:v>42107</c:v>
                </c:pt>
                <c:pt idx="446">
                  <c:v>42104</c:v>
                </c:pt>
                <c:pt idx="447">
                  <c:v>42103</c:v>
                </c:pt>
                <c:pt idx="448">
                  <c:v>42102</c:v>
                </c:pt>
                <c:pt idx="449">
                  <c:v>42101</c:v>
                </c:pt>
                <c:pt idx="450">
                  <c:v>42100</c:v>
                </c:pt>
                <c:pt idx="451">
                  <c:v>42097</c:v>
                </c:pt>
                <c:pt idx="452">
                  <c:v>42096</c:v>
                </c:pt>
                <c:pt idx="453">
                  <c:v>42095</c:v>
                </c:pt>
                <c:pt idx="454">
                  <c:v>42094</c:v>
                </c:pt>
                <c:pt idx="455">
                  <c:v>42093</c:v>
                </c:pt>
                <c:pt idx="456">
                  <c:v>42090</c:v>
                </c:pt>
                <c:pt idx="457">
                  <c:v>42089</c:v>
                </c:pt>
                <c:pt idx="458">
                  <c:v>42088</c:v>
                </c:pt>
                <c:pt idx="459">
                  <c:v>42087</c:v>
                </c:pt>
                <c:pt idx="460">
                  <c:v>42086</c:v>
                </c:pt>
                <c:pt idx="461">
                  <c:v>42083</c:v>
                </c:pt>
                <c:pt idx="462">
                  <c:v>42082</c:v>
                </c:pt>
                <c:pt idx="463">
                  <c:v>42081</c:v>
                </c:pt>
                <c:pt idx="464">
                  <c:v>42080</c:v>
                </c:pt>
                <c:pt idx="465">
                  <c:v>42079</c:v>
                </c:pt>
                <c:pt idx="466">
                  <c:v>42076</c:v>
                </c:pt>
                <c:pt idx="467">
                  <c:v>42075</c:v>
                </c:pt>
                <c:pt idx="468">
                  <c:v>42074</c:v>
                </c:pt>
                <c:pt idx="469">
                  <c:v>42073</c:v>
                </c:pt>
                <c:pt idx="470">
                  <c:v>42072</c:v>
                </c:pt>
                <c:pt idx="471">
                  <c:v>42069</c:v>
                </c:pt>
                <c:pt idx="472">
                  <c:v>42068</c:v>
                </c:pt>
                <c:pt idx="473">
                  <c:v>42067</c:v>
                </c:pt>
                <c:pt idx="474">
                  <c:v>42066</c:v>
                </c:pt>
                <c:pt idx="475">
                  <c:v>42065</c:v>
                </c:pt>
                <c:pt idx="476">
                  <c:v>42062</c:v>
                </c:pt>
                <c:pt idx="477">
                  <c:v>42061</c:v>
                </c:pt>
                <c:pt idx="478">
                  <c:v>42060</c:v>
                </c:pt>
                <c:pt idx="479">
                  <c:v>42059</c:v>
                </c:pt>
                <c:pt idx="480">
                  <c:v>42058</c:v>
                </c:pt>
                <c:pt idx="481">
                  <c:v>42055</c:v>
                </c:pt>
                <c:pt idx="482">
                  <c:v>42054</c:v>
                </c:pt>
                <c:pt idx="483">
                  <c:v>42053</c:v>
                </c:pt>
                <c:pt idx="484">
                  <c:v>42052</c:v>
                </c:pt>
                <c:pt idx="485">
                  <c:v>42051</c:v>
                </c:pt>
                <c:pt idx="486">
                  <c:v>42048</c:v>
                </c:pt>
                <c:pt idx="487">
                  <c:v>42047</c:v>
                </c:pt>
                <c:pt idx="488">
                  <c:v>42045</c:v>
                </c:pt>
                <c:pt idx="489">
                  <c:v>42044</c:v>
                </c:pt>
                <c:pt idx="490">
                  <c:v>42041</c:v>
                </c:pt>
                <c:pt idx="491">
                  <c:v>42040</c:v>
                </c:pt>
                <c:pt idx="492">
                  <c:v>42039</c:v>
                </c:pt>
                <c:pt idx="493">
                  <c:v>42038</c:v>
                </c:pt>
                <c:pt idx="494">
                  <c:v>42037</c:v>
                </c:pt>
                <c:pt idx="495">
                  <c:v>42034</c:v>
                </c:pt>
                <c:pt idx="496">
                  <c:v>42033</c:v>
                </c:pt>
                <c:pt idx="497">
                  <c:v>42032</c:v>
                </c:pt>
                <c:pt idx="498">
                  <c:v>42031</c:v>
                </c:pt>
                <c:pt idx="499">
                  <c:v>42030</c:v>
                </c:pt>
                <c:pt idx="500">
                  <c:v>42027</c:v>
                </c:pt>
                <c:pt idx="501">
                  <c:v>42026</c:v>
                </c:pt>
                <c:pt idx="502">
                  <c:v>42025</c:v>
                </c:pt>
                <c:pt idx="503">
                  <c:v>42024</c:v>
                </c:pt>
                <c:pt idx="504">
                  <c:v>42023</c:v>
                </c:pt>
                <c:pt idx="505">
                  <c:v>42020</c:v>
                </c:pt>
                <c:pt idx="506">
                  <c:v>42019</c:v>
                </c:pt>
                <c:pt idx="507">
                  <c:v>42018</c:v>
                </c:pt>
                <c:pt idx="508">
                  <c:v>42017</c:v>
                </c:pt>
                <c:pt idx="509">
                  <c:v>42013</c:v>
                </c:pt>
                <c:pt idx="510">
                  <c:v>42012</c:v>
                </c:pt>
                <c:pt idx="511">
                  <c:v>42011</c:v>
                </c:pt>
                <c:pt idx="512">
                  <c:v>42010</c:v>
                </c:pt>
                <c:pt idx="513">
                  <c:v>42009</c:v>
                </c:pt>
                <c:pt idx="514">
                  <c:v>42003</c:v>
                </c:pt>
                <c:pt idx="515">
                  <c:v>42002</c:v>
                </c:pt>
                <c:pt idx="516">
                  <c:v>41999</c:v>
                </c:pt>
                <c:pt idx="517">
                  <c:v>41998</c:v>
                </c:pt>
                <c:pt idx="518">
                  <c:v>41997</c:v>
                </c:pt>
                <c:pt idx="519">
                  <c:v>41995</c:v>
                </c:pt>
                <c:pt idx="520">
                  <c:v>41992</c:v>
                </c:pt>
                <c:pt idx="521">
                  <c:v>41991</c:v>
                </c:pt>
                <c:pt idx="522">
                  <c:v>41990</c:v>
                </c:pt>
                <c:pt idx="523">
                  <c:v>41989</c:v>
                </c:pt>
                <c:pt idx="524">
                  <c:v>41988</c:v>
                </c:pt>
                <c:pt idx="525">
                  <c:v>41985</c:v>
                </c:pt>
                <c:pt idx="526">
                  <c:v>41984</c:v>
                </c:pt>
                <c:pt idx="527">
                  <c:v>41983</c:v>
                </c:pt>
                <c:pt idx="528">
                  <c:v>41982</c:v>
                </c:pt>
                <c:pt idx="529">
                  <c:v>41981</c:v>
                </c:pt>
                <c:pt idx="530">
                  <c:v>41978</c:v>
                </c:pt>
                <c:pt idx="531">
                  <c:v>41977</c:v>
                </c:pt>
                <c:pt idx="532">
                  <c:v>41976</c:v>
                </c:pt>
                <c:pt idx="533">
                  <c:v>41975</c:v>
                </c:pt>
                <c:pt idx="534">
                  <c:v>41974</c:v>
                </c:pt>
                <c:pt idx="535">
                  <c:v>41971</c:v>
                </c:pt>
                <c:pt idx="536">
                  <c:v>41970</c:v>
                </c:pt>
                <c:pt idx="537">
                  <c:v>41969</c:v>
                </c:pt>
                <c:pt idx="538">
                  <c:v>41968</c:v>
                </c:pt>
                <c:pt idx="539">
                  <c:v>41964</c:v>
                </c:pt>
                <c:pt idx="540">
                  <c:v>41963</c:v>
                </c:pt>
                <c:pt idx="541">
                  <c:v>41962</c:v>
                </c:pt>
                <c:pt idx="542">
                  <c:v>41961</c:v>
                </c:pt>
                <c:pt idx="543">
                  <c:v>41960</c:v>
                </c:pt>
                <c:pt idx="544">
                  <c:v>41957</c:v>
                </c:pt>
                <c:pt idx="545">
                  <c:v>41956</c:v>
                </c:pt>
                <c:pt idx="546">
                  <c:v>41955</c:v>
                </c:pt>
                <c:pt idx="547">
                  <c:v>41954</c:v>
                </c:pt>
                <c:pt idx="548">
                  <c:v>41953</c:v>
                </c:pt>
                <c:pt idx="549">
                  <c:v>41950</c:v>
                </c:pt>
                <c:pt idx="550">
                  <c:v>41949</c:v>
                </c:pt>
                <c:pt idx="551">
                  <c:v>41948</c:v>
                </c:pt>
                <c:pt idx="552">
                  <c:v>41947</c:v>
                </c:pt>
                <c:pt idx="553">
                  <c:v>41943</c:v>
                </c:pt>
                <c:pt idx="554">
                  <c:v>41942</c:v>
                </c:pt>
                <c:pt idx="555">
                  <c:v>41941</c:v>
                </c:pt>
                <c:pt idx="556">
                  <c:v>41940</c:v>
                </c:pt>
                <c:pt idx="557">
                  <c:v>41939</c:v>
                </c:pt>
                <c:pt idx="558">
                  <c:v>41936</c:v>
                </c:pt>
                <c:pt idx="559">
                  <c:v>41935</c:v>
                </c:pt>
                <c:pt idx="560">
                  <c:v>41934</c:v>
                </c:pt>
                <c:pt idx="561">
                  <c:v>41933</c:v>
                </c:pt>
                <c:pt idx="562">
                  <c:v>41932</c:v>
                </c:pt>
                <c:pt idx="563">
                  <c:v>41929</c:v>
                </c:pt>
                <c:pt idx="564">
                  <c:v>41928</c:v>
                </c:pt>
                <c:pt idx="565">
                  <c:v>41927</c:v>
                </c:pt>
                <c:pt idx="566">
                  <c:v>41926</c:v>
                </c:pt>
                <c:pt idx="567">
                  <c:v>41922</c:v>
                </c:pt>
                <c:pt idx="568">
                  <c:v>41921</c:v>
                </c:pt>
                <c:pt idx="569">
                  <c:v>41920</c:v>
                </c:pt>
                <c:pt idx="570">
                  <c:v>41919</c:v>
                </c:pt>
                <c:pt idx="571">
                  <c:v>41918</c:v>
                </c:pt>
                <c:pt idx="572">
                  <c:v>41915</c:v>
                </c:pt>
                <c:pt idx="573">
                  <c:v>41914</c:v>
                </c:pt>
                <c:pt idx="574">
                  <c:v>41913</c:v>
                </c:pt>
                <c:pt idx="575">
                  <c:v>41912</c:v>
                </c:pt>
                <c:pt idx="576">
                  <c:v>41911</c:v>
                </c:pt>
                <c:pt idx="577">
                  <c:v>41908</c:v>
                </c:pt>
                <c:pt idx="578">
                  <c:v>41907</c:v>
                </c:pt>
                <c:pt idx="579">
                  <c:v>41906</c:v>
                </c:pt>
                <c:pt idx="580">
                  <c:v>41904</c:v>
                </c:pt>
                <c:pt idx="581">
                  <c:v>41901</c:v>
                </c:pt>
                <c:pt idx="582">
                  <c:v>41900</c:v>
                </c:pt>
                <c:pt idx="583">
                  <c:v>41899</c:v>
                </c:pt>
                <c:pt idx="584">
                  <c:v>41898</c:v>
                </c:pt>
                <c:pt idx="585">
                  <c:v>41894</c:v>
                </c:pt>
                <c:pt idx="586">
                  <c:v>41893</c:v>
                </c:pt>
                <c:pt idx="587">
                  <c:v>41892</c:v>
                </c:pt>
                <c:pt idx="588">
                  <c:v>41891</c:v>
                </c:pt>
                <c:pt idx="589">
                  <c:v>41890</c:v>
                </c:pt>
                <c:pt idx="590">
                  <c:v>41887</c:v>
                </c:pt>
                <c:pt idx="591">
                  <c:v>41886</c:v>
                </c:pt>
                <c:pt idx="592">
                  <c:v>41885</c:v>
                </c:pt>
                <c:pt idx="593">
                  <c:v>41884</c:v>
                </c:pt>
                <c:pt idx="594">
                  <c:v>41883</c:v>
                </c:pt>
                <c:pt idx="595">
                  <c:v>41880</c:v>
                </c:pt>
                <c:pt idx="596">
                  <c:v>41879</c:v>
                </c:pt>
                <c:pt idx="597">
                  <c:v>41878</c:v>
                </c:pt>
                <c:pt idx="598">
                  <c:v>41877</c:v>
                </c:pt>
                <c:pt idx="599">
                  <c:v>41876</c:v>
                </c:pt>
                <c:pt idx="600">
                  <c:v>41873</c:v>
                </c:pt>
                <c:pt idx="601">
                  <c:v>41872</c:v>
                </c:pt>
                <c:pt idx="602">
                  <c:v>41871</c:v>
                </c:pt>
                <c:pt idx="603">
                  <c:v>41870</c:v>
                </c:pt>
                <c:pt idx="604">
                  <c:v>41869</c:v>
                </c:pt>
                <c:pt idx="605">
                  <c:v>41866</c:v>
                </c:pt>
                <c:pt idx="606">
                  <c:v>41865</c:v>
                </c:pt>
                <c:pt idx="607">
                  <c:v>41864</c:v>
                </c:pt>
                <c:pt idx="608">
                  <c:v>41863</c:v>
                </c:pt>
                <c:pt idx="609">
                  <c:v>41862</c:v>
                </c:pt>
                <c:pt idx="610">
                  <c:v>41859</c:v>
                </c:pt>
                <c:pt idx="611">
                  <c:v>41858</c:v>
                </c:pt>
                <c:pt idx="612">
                  <c:v>41857</c:v>
                </c:pt>
                <c:pt idx="613">
                  <c:v>41856</c:v>
                </c:pt>
                <c:pt idx="614">
                  <c:v>41855</c:v>
                </c:pt>
                <c:pt idx="615">
                  <c:v>41852</c:v>
                </c:pt>
                <c:pt idx="616">
                  <c:v>41851</c:v>
                </c:pt>
                <c:pt idx="617">
                  <c:v>41850</c:v>
                </c:pt>
                <c:pt idx="618">
                  <c:v>41849</c:v>
                </c:pt>
                <c:pt idx="619">
                  <c:v>41848</c:v>
                </c:pt>
                <c:pt idx="620">
                  <c:v>41845</c:v>
                </c:pt>
                <c:pt idx="621">
                  <c:v>41844</c:v>
                </c:pt>
                <c:pt idx="622">
                  <c:v>41843</c:v>
                </c:pt>
                <c:pt idx="623">
                  <c:v>41842</c:v>
                </c:pt>
                <c:pt idx="624">
                  <c:v>41838</c:v>
                </c:pt>
                <c:pt idx="625">
                  <c:v>41837</c:v>
                </c:pt>
                <c:pt idx="626">
                  <c:v>41836</c:v>
                </c:pt>
                <c:pt idx="627">
                  <c:v>41835</c:v>
                </c:pt>
                <c:pt idx="628">
                  <c:v>41834</c:v>
                </c:pt>
                <c:pt idx="629">
                  <c:v>41831</c:v>
                </c:pt>
                <c:pt idx="630">
                  <c:v>41830</c:v>
                </c:pt>
                <c:pt idx="631">
                  <c:v>41829</c:v>
                </c:pt>
                <c:pt idx="632">
                  <c:v>41828</c:v>
                </c:pt>
                <c:pt idx="633">
                  <c:v>41827</c:v>
                </c:pt>
                <c:pt idx="634">
                  <c:v>41824</c:v>
                </c:pt>
                <c:pt idx="635">
                  <c:v>41823</c:v>
                </c:pt>
                <c:pt idx="636">
                  <c:v>41822</c:v>
                </c:pt>
                <c:pt idx="637">
                  <c:v>41821</c:v>
                </c:pt>
                <c:pt idx="638">
                  <c:v>41820</c:v>
                </c:pt>
                <c:pt idx="639">
                  <c:v>41817</c:v>
                </c:pt>
                <c:pt idx="640">
                  <c:v>41816</c:v>
                </c:pt>
                <c:pt idx="641">
                  <c:v>41815</c:v>
                </c:pt>
                <c:pt idx="642">
                  <c:v>41814</c:v>
                </c:pt>
                <c:pt idx="643">
                  <c:v>41813</c:v>
                </c:pt>
                <c:pt idx="644">
                  <c:v>41810</c:v>
                </c:pt>
                <c:pt idx="645">
                  <c:v>41809</c:v>
                </c:pt>
                <c:pt idx="646">
                  <c:v>41808</c:v>
                </c:pt>
                <c:pt idx="647">
                  <c:v>41807</c:v>
                </c:pt>
                <c:pt idx="648">
                  <c:v>41806</c:v>
                </c:pt>
                <c:pt idx="649">
                  <c:v>41803</c:v>
                </c:pt>
                <c:pt idx="650">
                  <c:v>41802</c:v>
                </c:pt>
                <c:pt idx="651">
                  <c:v>41801</c:v>
                </c:pt>
                <c:pt idx="652">
                  <c:v>41800</c:v>
                </c:pt>
                <c:pt idx="653">
                  <c:v>41799</c:v>
                </c:pt>
                <c:pt idx="654">
                  <c:v>41796</c:v>
                </c:pt>
                <c:pt idx="655">
                  <c:v>41795</c:v>
                </c:pt>
                <c:pt idx="656">
                  <c:v>41794</c:v>
                </c:pt>
                <c:pt idx="657">
                  <c:v>41793</c:v>
                </c:pt>
                <c:pt idx="658">
                  <c:v>41792</c:v>
                </c:pt>
                <c:pt idx="659">
                  <c:v>41789</c:v>
                </c:pt>
                <c:pt idx="660">
                  <c:v>41788</c:v>
                </c:pt>
                <c:pt idx="661">
                  <c:v>41787</c:v>
                </c:pt>
                <c:pt idx="662">
                  <c:v>41786</c:v>
                </c:pt>
                <c:pt idx="663">
                  <c:v>41785</c:v>
                </c:pt>
                <c:pt idx="664">
                  <c:v>41782</c:v>
                </c:pt>
                <c:pt idx="665">
                  <c:v>41781</c:v>
                </c:pt>
                <c:pt idx="666">
                  <c:v>41780</c:v>
                </c:pt>
                <c:pt idx="667">
                  <c:v>41779</c:v>
                </c:pt>
                <c:pt idx="668">
                  <c:v>41778</c:v>
                </c:pt>
                <c:pt idx="669">
                  <c:v>41775</c:v>
                </c:pt>
                <c:pt idx="670">
                  <c:v>41774</c:v>
                </c:pt>
                <c:pt idx="671">
                  <c:v>41773</c:v>
                </c:pt>
                <c:pt idx="672">
                  <c:v>41772</c:v>
                </c:pt>
                <c:pt idx="673">
                  <c:v>41771</c:v>
                </c:pt>
                <c:pt idx="674">
                  <c:v>41768</c:v>
                </c:pt>
                <c:pt idx="675">
                  <c:v>41767</c:v>
                </c:pt>
                <c:pt idx="676">
                  <c:v>41766</c:v>
                </c:pt>
                <c:pt idx="677">
                  <c:v>41761</c:v>
                </c:pt>
                <c:pt idx="678">
                  <c:v>41760</c:v>
                </c:pt>
                <c:pt idx="679">
                  <c:v>41759</c:v>
                </c:pt>
                <c:pt idx="680">
                  <c:v>41757</c:v>
                </c:pt>
                <c:pt idx="681">
                  <c:v>41754</c:v>
                </c:pt>
                <c:pt idx="682">
                  <c:v>41753</c:v>
                </c:pt>
                <c:pt idx="683">
                  <c:v>41752</c:v>
                </c:pt>
                <c:pt idx="684">
                  <c:v>41751</c:v>
                </c:pt>
                <c:pt idx="685">
                  <c:v>41750</c:v>
                </c:pt>
                <c:pt idx="686">
                  <c:v>41747</c:v>
                </c:pt>
                <c:pt idx="687">
                  <c:v>41746</c:v>
                </c:pt>
                <c:pt idx="688">
                  <c:v>41745</c:v>
                </c:pt>
                <c:pt idx="689">
                  <c:v>41744</c:v>
                </c:pt>
                <c:pt idx="690">
                  <c:v>41743</c:v>
                </c:pt>
                <c:pt idx="691">
                  <c:v>41740</c:v>
                </c:pt>
                <c:pt idx="692">
                  <c:v>41739</c:v>
                </c:pt>
                <c:pt idx="693">
                  <c:v>41738</c:v>
                </c:pt>
                <c:pt idx="694">
                  <c:v>41737</c:v>
                </c:pt>
                <c:pt idx="695">
                  <c:v>41736</c:v>
                </c:pt>
                <c:pt idx="696">
                  <c:v>41733</c:v>
                </c:pt>
                <c:pt idx="697">
                  <c:v>41732</c:v>
                </c:pt>
                <c:pt idx="698">
                  <c:v>41731</c:v>
                </c:pt>
                <c:pt idx="699">
                  <c:v>41730</c:v>
                </c:pt>
                <c:pt idx="700">
                  <c:v>41729</c:v>
                </c:pt>
                <c:pt idx="701">
                  <c:v>41726</c:v>
                </c:pt>
                <c:pt idx="702">
                  <c:v>41725</c:v>
                </c:pt>
                <c:pt idx="703">
                  <c:v>41724</c:v>
                </c:pt>
                <c:pt idx="704">
                  <c:v>41723</c:v>
                </c:pt>
                <c:pt idx="705">
                  <c:v>41722</c:v>
                </c:pt>
                <c:pt idx="706">
                  <c:v>41718</c:v>
                </c:pt>
                <c:pt idx="707">
                  <c:v>41717</c:v>
                </c:pt>
                <c:pt idx="708">
                  <c:v>41716</c:v>
                </c:pt>
                <c:pt idx="709">
                  <c:v>41715</c:v>
                </c:pt>
                <c:pt idx="710">
                  <c:v>41712</c:v>
                </c:pt>
                <c:pt idx="711">
                  <c:v>41711</c:v>
                </c:pt>
                <c:pt idx="712">
                  <c:v>41710</c:v>
                </c:pt>
                <c:pt idx="713">
                  <c:v>41709</c:v>
                </c:pt>
                <c:pt idx="714">
                  <c:v>41708</c:v>
                </c:pt>
                <c:pt idx="715">
                  <c:v>41705</c:v>
                </c:pt>
                <c:pt idx="716">
                  <c:v>41704</c:v>
                </c:pt>
                <c:pt idx="717">
                  <c:v>41703</c:v>
                </c:pt>
                <c:pt idx="718">
                  <c:v>41702</c:v>
                </c:pt>
                <c:pt idx="719">
                  <c:v>41701</c:v>
                </c:pt>
                <c:pt idx="720">
                  <c:v>41698</c:v>
                </c:pt>
                <c:pt idx="721">
                  <c:v>41697</c:v>
                </c:pt>
                <c:pt idx="722">
                  <c:v>41696</c:v>
                </c:pt>
                <c:pt idx="723">
                  <c:v>41695</c:v>
                </c:pt>
                <c:pt idx="724">
                  <c:v>41694</c:v>
                </c:pt>
                <c:pt idx="725">
                  <c:v>41691</c:v>
                </c:pt>
                <c:pt idx="726">
                  <c:v>41690</c:v>
                </c:pt>
                <c:pt idx="727">
                  <c:v>41689</c:v>
                </c:pt>
                <c:pt idx="728">
                  <c:v>41688</c:v>
                </c:pt>
                <c:pt idx="729">
                  <c:v>41687</c:v>
                </c:pt>
                <c:pt idx="730">
                  <c:v>41684</c:v>
                </c:pt>
                <c:pt idx="731">
                  <c:v>41683</c:v>
                </c:pt>
                <c:pt idx="732">
                  <c:v>41682</c:v>
                </c:pt>
              </c:numCache>
            </c:numRef>
          </c:cat>
          <c:val>
            <c:numRef>
              <c:f>信用!$AB$26:$AB$758</c:f>
              <c:numCache>
                <c:formatCode>#,##0"円"</c:formatCode>
                <c:ptCount val="733"/>
                <c:pt idx="0">
                  <c:v>446533.40000000066</c:v>
                </c:pt>
                <c:pt idx="1">
                  <c:v>445021.40000000055</c:v>
                </c:pt>
                <c:pt idx="2">
                  <c:v>444937.6000000005</c:v>
                </c:pt>
                <c:pt idx="3">
                  <c:v>444854.44000000047</c:v>
                </c:pt>
                <c:pt idx="4">
                  <c:v>443177.64000000048</c:v>
                </c:pt>
                <c:pt idx="5">
                  <c:v>443177.64000000048</c:v>
                </c:pt>
                <c:pt idx="6">
                  <c:v>443177.64000000048</c:v>
                </c:pt>
                <c:pt idx="7">
                  <c:v>441665.64000000054</c:v>
                </c:pt>
                <c:pt idx="8">
                  <c:v>441579.00000000052</c:v>
                </c:pt>
                <c:pt idx="9">
                  <c:v>441493.84000000055</c:v>
                </c:pt>
                <c:pt idx="10">
                  <c:v>439816.48000000056</c:v>
                </c:pt>
                <c:pt idx="11">
                  <c:v>439816.48000000056</c:v>
                </c:pt>
                <c:pt idx="12">
                  <c:v>438304.48000000051</c:v>
                </c:pt>
                <c:pt idx="13">
                  <c:v>438219.36000000045</c:v>
                </c:pt>
                <c:pt idx="14">
                  <c:v>436538.08000000042</c:v>
                </c:pt>
                <c:pt idx="15">
                  <c:v>436538.08000000042</c:v>
                </c:pt>
                <c:pt idx="16">
                  <c:v>435026.08000000042</c:v>
                </c:pt>
                <c:pt idx="17">
                  <c:v>434941.40000000043</c:v>
                </c:pt>
                <c:pt idx="18">
                  <c:v>433258.28000000049</c:v>
                </c:pt>
                <c:pt idx="19">
                  <c:v>431746.28000000044</c:v>
                </c:pt>
                <c:pt idx="20">
                  <c:v>430061.80000000051</c:v>
                </c:pt>
                <c:pt idx="21">
                  <c:v>430061.80000000051</c:v>
                </c:pt>
                <c:pt idx="22">
                  <c:v>428549.80000000051</c:v>
                </c:pt>
                <c:pt idx="23">
                  <c:v>428463.20000000042</c:v>
                </c:pt>
                <c:pt idx="24">
                  <c:v>426778.64000000042</c:v>
                </c:pt>
                <c:pt idx="25">
                  <c:v>426778.64000000042</c:v>
                </c:pt>
                <c:pt idx="26">
                  <c:v>425266.64000000042</c:v>
                </c:pt>
                <c:pt idx="27">
                  <c:v>425180.84000000043</c:v>
                </c:pt>
                <c:pt idx="28">
                  <c:v>423496.28000000044</c:v>
                </c:pt>
                <c:pt idx="29">
                  <c:v>423496.28000000044</c:v>
                </c:pt>
                <c:pt idx="30">
                  <c:v>421984.28000000044</c:v>
                </c:pt>
                <c:pt idx="31">
                  <c:v>420296.92000000039</c:v>
                </c:pt>
                <c:pt idx="32">
                  <c:v>420296.92000000039</c:v>
                </c:pt>
                <c:pt idx="33">
                  <c:v>418784.92000000033</c:v>
                </c:pt>
                <c:pt idx="34">
                  <c:v>418695.20000000036</c:v>
                </c:pt>
                <c:pt idx="35">
                  <c:v>418607.40000000037</c:v>
                </c:pt>
                <c:pt idx="36">
                  <c:v>418519.36000000034</c:v>
                </c:pt>
                <c:pt idx="37">
                  <c:v>418431.36000000034</c:v>
                </c:pt>
                <c:pt idx="38">
                  <c:v>418343.08000000031</c:v>
                </c:pt>
                <c:pt idx="39">
                  <c:v>418254.36000000034</c:v>
                </c:pt>
                <c:pt idx="40">
                  <c:v>418166.60000000033</c:v>
                </c:pt>
                <c:pt idx="41">
                  <c:v>418080.08000000031</c:v>
                </c:pt>
                <c:pt idx="42">
                  <c:v>417995.16000000032</c:v>
                </c:pt>
                <c:pt idx="43">
                  <c:v>417911.84000000032</c:v>
                </c:pt>
                <c:pt idx="44">
                  <c:v>417827.20000000036</c:v>
                </c:pt>
                <c:pt idx="45">
                  <c:v>417745.08000000031</c:v>
                </c:pt>
                <c:pt idx="46">
                  <c:v>417664.04000000039</c:v>
                </c:pt>
                <c:pt idx="47">
                  <c:v>417582.84000000037</c:v>
                </c:pt>
                <c:pt idx="48">
                  <c:v>415909.16000000038</c:v>
                </c:pt>
                <c:pt idx="49">
                  <c:v>414829.16000000027</c:v>
                </c:pt>
                <c:pt idx="50">
                  <c:v>414748.68000000028</c:v>
                </c:pt>
                <c:pt idx="51">
                  <c:v>413075.64000000025</c:v>
                </c:pt>
                <c:pt idx="52">
                  <c:v>411563.64000000025</c:v>
                </c:pt>
                <c:pt idx="53">
                  <c:v>411484.80000000016</c:v>
                </c:pt>
                <c:pt idx="54">
                  <c:v>411405.64000000025</c:v>
                </c:pt>
                <c:pt idx="55">
                  <c:v>411326.04000000027</c:v>
                </c:pt>
                <c:pt idx="56">
                  <c:v>411251.12000000023</c:v>
                </c:pt>
                <c:pt idx="57">
                  <c:v>411177.16000000027</c:v>
                </c:pt>
                <c:pt idx="58">
                  <c:v>411103.88000000024</c:v>
                </c:pt>
                <c:pt idx="59">
                  <c:v>411033.24000000022</c:v>
                </c:pt>
                <c:pt idx="60">
                  <c:v>410966.8400000002</c:v>
                </c:pt>
                <c:pt idx="61">
                  <c:v>410896.56000000017</c:v>
                </c:pt>
                <c:pt idx="62">
                  <c:v>409676.56000000023</c:v>
                </c:pt>
                <c:pt idx="63">
                  <c:v>409676.56000000023</c:v>
                </c:pt>
                <c:pt idx="64">
                  <c:v>408596.56000000023</c:v>
                </c:pt>
                <c:pt idx="65">
                  <c:v>408525.52000000019</c:v>
                </c:pt>
                <c:pt idx="66">
                  <c:v>408454.68000000023</c:v>
                </c:pt>
                <c:pt idx="67">
                  <c:v>408384.56000000023</c:v>
                </c:pt>
                <c:pt idx="68">
                  <c:v>407166.32000000018</c:v>
                </c:pt>
                <c:pt idx="69">
                  <c:v>406086.32000000024</c:v>
                </c:pt>
                <c:pt idx="70">
                  <c:v>404869.20000000024</c:v>
                </c:pt>
                <c:pt idx="71">
                  <c:v>403789.20000000024</c:v>
                </c:pt>
                <c:pt idx="72">
                  <c:v>403720.84000000026</c:v>
                </c:pt>
                <c:pt idx="73">
                  <c:v>403652.48000000027</c:v>
                </c:pt>
                <c:pt idx="74">
                  <c:v>402438.3200000003</c:v>
                </c:pt>
                <c:pt idx="75">
                  <c:v>401358.3200000003</c:v>
                </c:pt>
                <c:pt idx="76">
                  <c:v>400144.16000000027</c:v>
                </c:pt>
                <c:pt idx="77">
                  <c:v>399064.16000000032</c:v>
                </c:pt>
                <c:pt idx="78">
                  <c:v>397849.92000000027</c:v>
                </c:pt>
                <c:pt idx="79">
                  <c:v>396769.92000000033</c:v>
                </c:pt>
                <c:pt idx="80">
                  <c:v>395552.00000000029</c:v>
                </c:pt>
                <c:pt idx="81">
                  <c:v>394472.00000000035</c:v>
                </c:pt>
                <c:pt idx="82">
                  <c:v>394402.64000000031</c:v>
                </c:pt>
                <c:pt idx="83">
                  <c:v>394333.68000000028</c:v>
                </c:pt>
                <c:pt idx="84">
                  <c:v>394265.04000000027</c:v>
                </c:pt>
                <c:pt idx="85">
                  <c:v>393050.08000000031</c:v>
                </c:pt>
                <c:pt idx="86">
                  <c:v>391970.08000000025</c:v>
                </c:pt>
                <c:pt idx="87">
                  <c:v>390752.16000000027</c:v>
                </c:pt>
                <c:pt idx="88">
                  <c:v>390752.16000000027</c:v>
                </c:pt>
                <c:pt idx="89">
                  <c:v>390752.16000000027</c:v>
                </c:pt>
                <c:pt idx="90">
                  <c:v>389672.16000000021</c:v>
                </c:pt>
                <c:pt idx="91">
                  <c:v>389599.16000000021</c:v>
                </c:pt>
                <c:pt idx="92">
                  <c:v>389524.7200000002</c:v>
                </c:pt>
                <c:pt idx="93">
                  <c:v>389455.04000000021</c:v>
                </c:pt>
                <c:pt idx="94">
                  <c:v>388236.32000000024</c:v>
                </c:pt>
                <c:pt idx="95">
                  <c:v>388236.32000000024</c:v>
                </c:pt>
                <c:pt idx="96">
                  <c:v>388236.32000000024</c:v>
                </c:pt>
                <c:pt idx="97">
                  <c:v>388236.32000000024</c:v>
                </c:pt>
                <c:pt idx="98">
                  <c:v>387156.32000000024</c:v>
                </c:pt>
                <c:pt idx="99">
                  <c:v>385932.24000000017</c:v>
                </c:pt>
                <c:pt idx="100">
                  <c:v>385932.24000000017</c:v>
                </c:pt>
                <c:pt idx="101">
                  <c:v>384852.24000000017</c:v>
                </c:pt>
                <c:pt idx="102">
                  <c:v>384778.76000000018</c:v>
                </c:pt>
                <c:pt idx="103">
                  <c:v>383553.08000000013</c:v>
                </c:pt>
                <c:pt idx="104">
                  <c:v>382473.08000000013</c:v>
                </c:pt>
                <c:pt idx="105">
                  <c:v>382400.52000000014</c:v>
                </c:pt>
                <c:pt idx="106">
                  <c:v>382328.64000000019</c:v>
                </c:pt>
                <c:pt idx="107">
                  <c:v>382259.36000000016</c:v>
                </c:pt>
                <c:pt idx="108">
                  <c:v>382190.76000000018</c:v>
                </c:pt>
                <c:pt idx="109">
                  <c:v>380976.44000000018</c:v>
                </c:pt>
                <c:pt idx="110">
                  <c:v>379896.44000000018</c:v>
                </c:pt>
                <c:pt idx="111">
                  <c:v>379829.04000000015</c:v>
                </c:pt>
                <c:pt idx="112">
                  <c:v>378615.52000000014</c:v>
                </c:pt>
                <c:pt idx="113">
                  <c:v>377535.52000000014</c:v>
                </c:pt>
                <c:pt idx="114">
                  <c:v>377468.28000000014</c:v>
                </c:pt>
                <c:pt idx="115">
                  <c:v>377401.80000000016</c:v>
                </c:pt>
                <c:pt idx="116">
                  <c:v>376187.32000000018</c:v>
                </c:pt>
                <c:pt idx="117">
                  <c:v>375107.32000000018</c:v>
                </c:pt>
                <c:pt idx="118">
                  <c:v>375041.20000000019</c:v>
                </c:pt>
                <c:pt idx="119">
                  <c:v>373828.32000000024</c:v>
                </c:pt>
                <c:pt idx="120">
                  <c:v>372748.32000000018</c:v>
                </c:pt>
                <c:pt idx="121">
                  <c:v>372681.24000000017</c:v>
                </c:pt>
                <c:pt idx="122">
                  <c:v>372614.08000000019</c:v>
                </c:pt>
                <c:pt idx="123">
                  <c:v>372549.12000000017</c:v>
                </c:pt>
                <c:pt idx="124">
                  <c:v>371338.88000000018</c:v>
                </c:pt>
                <c:pt idx="125">
                  <c:v>370258.88000000024</c:v>
                </c:pt>
                <c:pt idx="126">
                  <c:v>370192.56000000017</c:v>
                </c:pt>
                <c:pt idx="127">
                  <c:v>370124.16000000021</c:v>
                </c:pt>
                <c:pt idx="128">
                  <c:v>368910.48000000027</c:v>
                </c:pt>
                <c:pt idx="129">
                  <c:v>367830.48000000021</c:v>
                </c:pt>
                <c:pt idx="130">
                  <c:v>366623.04000000027</c:v>
                </c:pt>
                <c:pt idx="131">
                  <c:v>365543.04000000021</c:v>
                </c:pt>
                <c:pt idx="132">
                  <c:v>364334.24000000017</c:v>
                </c:pt>
                <c:pt idx="133">
                  <c:v>363254.24000000022</c:v>
                </c:pt>
                <c:pt idx="134">
                  <c:v>362043.04000000021</c:v>
                </c:pt>
                <c:pt idx="135">
                  <c:v>360963.04000000021</c:v>
                </c:pt>
                <c:pt idx="136">
                  <c:v>360897.56000000023</c:v>
                </c:pt>
                <c:pt idx="137">
                  <c:v>360832.04000000021</c:v>
                </c:pt>
                <c:pt idx="138">
                  <c:v>360768.24000000022</c:v>
                </c:pt>
                <c:pt idx="139">
                  <c:v>360704.12000000023</c:v>
                </c:pt>
                <c:pt idx="140">
                  <c:v>360642.32000000024</c:v>
                </c:pt>
                <c:pt idx="141">
                  <c:v>359445.2800000002</c:v>
                </c:pt>
                <c:pt idx="142">
                  <c:v>358365.28000000014</c:v>
                </c:pt>
                <c:pt idx="143">
                  <c:v>357170.32000000012</c:v>
                </c:pt>
                <c:pt idx="144">
                  <c:v>356090.32000000012</c:v>
                </c:pt>
                <c:pt idx="145">
                  <c:v>354892.72000000015</c:v>
                </c:pt>
                <c:pt idx="146">
                  <c:v>354892.72000000015</c:v>
                </c:pt>
                <c:pt idx="147">
                  <c:v>353812.72000000015</c:v>
                </c:pt>
                <c:pt idx="148">
                  <c:v>353753.40000000008</c:v>
                </c:pt>
                <c:pt idx="149">
                  <c:v>352554.04000000015</c:v>
                </c:pt>
                <c:pt idx="150">
                  <c:v>352554.04000000015</c:v>
                </c:pt>
                <c:pt idx="151">
                  <c:v>351474.0400000001</c:v>
                </c:pt>
                <c:pt idx="152">
                  <c:v>351412.84000000014</c:v>
                </c:pt>
                <c:pt idx="153">
                  <c:v>351347.44000000012</c:v>
                </c:pt>
                <c:pt idx="154">
                  <c:v>350139.28000000014</c:v>
                </c:pt>
                <c:pt idx="155">
                  <c:v>349059.28000000014</c:v>
                </c:pt>
                <c:pt idx="156">
                  <c:v>348995.00000000012</c:v>
                </c:pt>
                <c:pt idx="157">
                  <c:v>348931.76000000013</c:v>
                </c:pt>
                <c:pt idx="158">
                  <c:v>348869.52000000014</c:v>
                </c:pt>
                <c:pt idx="159">
                  <c:v>347663.68000000011</c:v>
                </c:pt>
                <c:pt idx="160">
                  <c:v>347663.68000000011</c:v>
                </c:pt>
                <c:pt idx="161">
                  <c:v>347663.68000000011</c:v>
                </c:pt>
                <c:pt idx="162">
                  <c:v>347663.68000000011</c:v>
                </c:pt>
                <c:pt idx="163">
                  <c:v>346583.68000000011</c:v>
                </c:pt>
                <c:pt idx="164">
                  <c:v>346516.20000000007</c:v>
                </c:pt>
                <c:pt idx="165">
                  <c:v>345301.40000000008</c:v>
                </c:pt>
                <c:pt idx="166">
                  <c:v>344221.40000000014</c:v>
                </c:pt>
                <c:pt idx="167">
                  <c:v>343006.52000000014</c:v>
                </c:pt>
                <c:pt idx="168">
                  <c:v>341926.52000000014</c:v>
                </c:pt>
                <c:pt idx="169">
                  <c:v>341857.3600000001</c:v>
                </c:pt>
                <c:pt idx="170">
                  <c:v>341787.60000000009</c:v>
                </c:pt>
                <c:pt idx="171">
                  <c:v>341718.76000000013</c:v>
                </c:pt>
                <c:pt idx="172">
                  <c:v>341650.24000000011</c:v>
                </c:pt>
                <c:pt idx="173">
                  <c:v>341582.4800000001</c:v>
                </c:pt>
                <c:pt idx="174">
                  <c:v>341514.56000000011</c:v>
                </c:pt>
                <c:pt idx="175">
                  <c:v>340300.08000000013</c:v>
                </c:pt>
                <c:pt idx="176">
                  <c:v>339220.08000000013</c:v>
                </c:pt>
                <c:pt idx="177">
                  <c:v>339151.76000000013</c:v>
                </c:pt>
                <c:pt idx="178">
                  <c:v>339084.32000000012</c:v>
                </c:pt>
                <c:pt idx="179">
                  <c:v>339016.88000000012</c:v>
                </c:pt>
                <c:pt idx="180">
                  <c:v>337805.52000000014</c:v>
                </c:pt>
                <c:pt idx="181">
                  <c:v>336725.52000000014</c:v>
                </c:pt>
                <c:pt idx="182">
                  <c:v>335514.24000000011</c:v>
                </c:pt>
                <c:pt idx="183">
                  <c:v>334434.24000000011</c:v>
                </c:pt>
                <c:pt idx="184">
                  <c:v>334367.9200000001</c:v>
                </c:pt>
                <c:pt idx="185">
                  <c:v>334301.60000000009</c:v>
                </c:pt>
                <c:pt idx="186">
                  <c:v>333092.64000000007</c:v>
                </c:pt>
                <c:pt idx="187">
                  <c:v>333092.64000000007</c:v>
                </c:pt>
                <c:pt idx="188">
                  <c:v>332012.64000000007</c:v>
                </c:pt>
                <c:pt idx="189">
                  <c:v>331945.52000000008</c:v>
                </c:pt>
                <c:pt idx="190">
                  <c:v>330722.00000000006</c:v>
                </c:pt>
                <c:pt idx="191">
                  <c:v>329642</c:v>
                </c:pt>
                <c:pt idx="192">
                  <c:v>329568.88</c:v>
                </c:pt>
                <c:pt idx="193">
                  <c:v>329496.36</c:v>
                </c:pt>
                <c:pt idx="194">
                  <c:v>329427.08000000007</c:v>
                </c:pt>
                <c:pt idx="195">
                  <c:v>329358.64</c:v>
                </c:pt>
                <c:pt idx="196">
                  <c:v>328141.68</c:v>
                </c:pt>
                <c:pt idx="197">
                  <c:v>328141.68</c:v>
                </c:pt>
                <c:pt idx="198">
                  <c:v>327061.68</c:v>
                </c:pt>
                <c:pt idx="199">
                  <c:v>326993.15999999997</c:v>
                </c:pt>
                <c:pt idx="200">
                  <c:v>326926.56</c:v>
                </c:pt>
                <c:pt idx="201">
                  <c:v>326861.76</c:v>
                </c:pt>
                <c:pt idx="202">
                  <c:v>326800.15999999997</c:v>
                </c:pt>
                <c:pt idx="203">
                  <c:v>325594.8</c:v>
                </c:pt>
                <c:pt idx="204">
                  <c:v>325594.8</c:v>
                </c:pt>
                <c:pt idx="205">
                  <c:v>325594.8</c:v>
                </c:pt>
                <c:pt idx="206">
                  <c:v>325594.8</c:v>
                </c:pt>
                <c:pt idx="207">
                  <c:v>325594.8</c:v>
                </c:pt>
                <c:pt idx="208">
                  <c:v>324514.80000000005</c:v>
                </c:pt>
                <c:pt idx="209">
                  <c:v>323300.32</c:v>
                </c:pt>
                <c:pt idx="210">
                  <c:v>323300.32</c:v>
                </c:pt>
                <c:pt idx="211">
                  <c:v>322220.32</c:v>
                </c:pt>
                <c:pt idx="212">
                  <c:v>321000.40000000002</c:v>
                </c:pt>
                <c:pt idx="213">
                  <c:v>321000.40000000002</c:v>
                </c:pt>
                <c:pt idx="214">
                  <c:v>319920.39999999997</c:v>
                </c:pt>
                <c:pt idx="215">
                  <c:v>319849.03999999992</c:v>
                </c:pt>
                <c:pt idx="216">
                  <c:v>318625.75999999995</c:v>
                </c:pt>
                <c:pt idx="217">
                  <c:v>317545.75999999995</c:v>
                </c:pt>
                <c:pt idx="218">
                  <c:v>316320.55999999994</c:v>
                </c:pt>
                <c:pt idx="219">
                  <c:v>316320.55999999994</c:v>
                </c:pt>
                <c:pt idx="220">
                  <c:v>315240.55999999994</c:v>
                </c:pt>
                <c:pt idx="221">
                  <c:v>315166.47999999992</c:v>
                </c:pt>
                <c:pt idx="222">
                  <c:v>315093.39999999991</c:v>
                </c:pt>
                <c:pt idx="223">
                  <c:v>313870.75999999995</c:v>
                </c:pt>
                <c:pt idx="224">
                  <c:v>313870.75999999995</c:v>
                </c:pt>
                <c:pt idx="225">
                  <c:v>313870.75999999995</c:v>
                </c:pt>
                <c:pt idx="226">
                  <c:v>312790.75999999995</c:v>
                </c:pt>
                <c:pt idx="227">
                  <c:v>312716.87999999995</c:v>
                </c:pt>
                <c:pt idx="228">
                  <c:v>312642.95999999996</c:v>
                </c:pt>
                <c:pt idx="229">
                  <c:v>311423.59999999998</c:v>
                </c:pt>
                <c:pt idx="230">
                  <c:v>311423.59999999998</c:v>
                </c:pt>
                <c:pt idx="231">
                  <c:v>310343.59999999992</c:v>
                </c:pt>
                <c:pt idx="232">
                  <c:v>310276.35999999993</c:v>
                </c:pt>
                <c:pt idx="233">
                  <c:v>310208.11999999994</c:v>
                </c:pt>
                <c:pt idx="234">
                  <c:v>310141.67999999993</c:v>
                </c:pt>
                <c:pt idx="235">
                  <c:v>308928.9599999999</c:v>
                </c:pt>
                <c:pt idx="236">
                  <c:v>308928.9599999999</c:v>
                </c:pt>
                <c:pt idx="237">
                  <c:v>307848.9599999999</c:v>
                </c:pt>
                <c:pt idx="238">
                  <c:v>307779.75999999989</c:v>
                </c:pt>
                <c:pt idx="239">
                  <c:v>307712.27999999991</c:v>
                </c:pt>
                <c:pt idx="240">
                  <c:v>307643.03999999986</c:v>
                </c:pt>
                <c:pt idx="241">
                  <c:v>306428.39999999991</c:v>
                </c:pt>
                <c:pt idx="242">
                  <c:v>306428.39999999991</c:v>
                </c:pt>
                <c:pt idx="243">
                  <c:v>306428.39999999991</c:v>
                </c:pt>
                <c:pt idx="244">
                  <c:v>306428.39999999991</c:v>
                </c:pt>
                <c:pt idx="245">
                  <c:v>306428.39999999991</c:v>
                </c:pt>
                <c:pt idx="246">
                  <c:v>305348.39999999997</c:v>
                </c:pt>
                <c:pt idx="247">
                  <c:v>304116.07999999996</c:v>
                </c:pt>
                <c:pt idx="248">
                  <c:v>304116.07999999996</c:v>
                </c:pt>
                <c:pt idx="249">
                  <c:v>304116.07999999996</c:v>
                </c:pt>
                <c:pt idx="250">
                  <c:v>303036.07999999996</c:v>
                </c:pt>
                <c:pt idx="251">
                  <c:v>302953.75999999995</c:v>
                </c:pt>
                <c:pt idx="252">
                  <c:v>302870.03999999998</c:v>
                </c:pt>
                <c:pt idx="253">
                  <c:v>301189.39999999997</c:v>
                </c:pt>
                <c:pt idx="254">
                  <c:v>299677.39999999997</c:v>
                </c:pt>
                <c:pt idx="255">
                  <c:v>299593.68</c:v>
                </c:pt>
                <c:pt idx="256">
                  <c:v>297915.12000000005</c:v>
                </c:pt>
                <c:pt idx="257">
                  <c:v>297915.12000000005</c:v>
                </c:pt>
                <c:pt idx="258">
                  <c:v>297915.12000000005</c:v>
                </c:pt>
                <c:pt idx="259">
                  <c:v>297915.12000000005</c:v>
                </c:pt>
                <c:pt idx="260">
                  <c:v>296403.12000000005</c:v>
                </c:pt>
                <c:pt idx="261">
                  <c:v>294713.20000000007</c:v>
                </c:pt>
                <c:pt idx="262">
                  <c:v>293201.20000000007</c:v>
                </c:pt>
                <c:pt idx="263">
                  <c:v>291506.48000000004</c:v>
                </c:pt>
                <c:pt idx="264">
                  <c:v>291506.48000000004</c:v>
                </c:pt>
                <c:pt idx="265">
                  <c:v>291506.48000000004</c:v>
                </c:pt>
                <c:pt idx="266">
                  <c:v>289994.4800000001</c:v>
                </c:pt>
                <c:pt idx="267">
                  <c:v>288293.28000000014</c:v>
                </c:pt>
                <c:pt idx="268">
                  <c:v>288293.28000000014</c:v>
                </c:pt>
                <c:pt idx="269">
                  <c:v>286781.28000000009</c:v>
                </c:pt>
                <c:pt idx="270">
                  <c:v>286683.88000000012</c:v>
                </c:pt>
                <c:pt idx="271">
                  <c:v>286586.3600000001</c:v>
                </c:pt>
                <c:pt idx="272">
                  <c:v>284881.96000000014</c:v>
                </c:pt>
                <c:pt idx="273">
                  <c:v>283369.96000000014</c:v>
                </c:pt>
                <c:pt idx="274">
                  <c:v>283273.20000000013</c:v>
                </c:pt>
                <c:pt idx="275">
                  <c:v>281568.00000000017</c:v>
                </c:pt>
                <c:pt idx="276">
                  <c:v>280056.00000000012</c:v>
                </c:pt>
                <c:pt idx="277">
                  <c:v>279958.64000000013</c:v>
                </c:pt>
                <c:pt idx="278">
                  <c:v>279858.72000000015</c:v>
                </c:pt>
                <c:pt idx="279">
                  <c:v>278148.40000000008</c:v>
                </c:pt>
                <c:pt idx="280">
                  <c:v>278148.40000000008</c:v>
                </c:pt>
                <c:pt idx="281">
                  <c:v>276636.40000000008</c:v>
                </c:pt>
                <c:pt idx="282">
                  <c:v>274929.44000000018</c:v>
                </c:pt>
                <c:pt idx="283">
                  <c:v>274929.44000000018</c:v>
                </c:pt>
                <c:pt idx="284">
                  <c:v>274929.44000000018</c:v>
                </c:pt>
                <c:pt idx="285">
                  <c:v>273417.44000000012</c:v>
                </c:pt>
                <c:pt idx="286">
                  <c:v>271706.08000000007</c:v>
                </c:pt>
                <c:pt idx="287">
                  <c:v>271706.08000000007</c:v>
                </c:pt>
                <c:pt idx="288">
                  <c:v>270194.08000000013</c:v>
                </c:pt>
                <c:pt idx="289">
                  <c:v>270093.28000000014</c:v>
                </c:pt>
                <c:pt idx="290">
                  <c:v>268379.20000000013</c:v>
                </c:pt>
                <c:pt idx="291">
                  <c:v>268379.20000000013</c:v>
                </c:pt>
                <c:pt idx="292">
                  <c:v>266867.20000000013</c:v>
                </c:pt>
                <c:pt idx="293">
                  <c:v>265151.60000000009</c:v>
                </c:pt>
                <c:pt idx="294">
                  <c:v>263639.60000000009</c:v>
                </c:pt>
                <c:pt idx="295">
                  <c:v>261920.88000000009</c:v>
                </c:pt>
                <c:pt idx="296">
                  <c:v>260408.88000000006</c:v>
                </c:pt>
                <c:pt idx="297">
                  <c:v>260304.72000000009</c:v>
                </c:pt>
                <c:pt idx="298">
                  <c:v>260200.72000000009</c:v>
                </c:pt>
                <c:pt idx="299">
                  <c:v>260097.4800000001</c:v>
                </c:pt>
                <c:pt idx="300">
                  <c:v>258379.56000000008</c:v>
                </c:pt>
                <c:pt idx="301">
                  <c:v>256867.56000000008</c:v>
                </c:pt>
                <c:pt idx="302">
                  <c:v>256764.72000000009</c:v>
                </c:pt>
                <c:pt idx="303">
                  <c:v>256661.24000000008</c:v>
                </c:pt>
                <c:pt idx="304">
                  <c:v>256558.08000000007</c:v>
                </c:pt>
                <c:pt idx="305">
                  <c:v>256455.44000000006</c:v>
                </c:pt>
                <c:pt idx="306">
                  <c:v>256355.92000000007</c:v>
                </c:pt>
                <c:pt idx="307">
                  <c:v>256256.64000000007</c:v>
                </c:pt>
                <c:pt idx="308">
                  <c:v>254548.80000000008</c:v>
                </c:pt>
                <c:pt idx="309">
                  <c:v>253036.80000000008</c:v>
                </c:pt>
                <c:pt idx="310">
                  <c:v>252936.68000000008</c:v>
                </c:pt>
                <c:pt idx="311">
                  <c:v>252837.80000000008</c:v>
                </c:pt>
                <c:pt idx="312">
                  <c:v>251127.40000000008</c:v>
                </c:pt>
                <c:pt idx="313">
                  <c:v>249615.40000000008</c:v>
                </c:pt>
                <c:pt idx="314">
                  <c:v>249516.0400000001</c:v>
                </c:pt>
                <c:pt idx="315">
                  <c:v>249417.0400000001</c:v>
                </c:pt>
                <c:pt idx="316">
                  <c:v>249319.56000000011</c:v>
                </c:pt>
                <c:pt idx="317">
                  <c:v>249222.0800000001</c:v>
                </c:pt>
                <c:pt idx="318">
                  <c:v>249126.56000000011</c:v>
                </c:pt>
                <c:pt idx="319">
                  <c:v>249033.2000000001</c:v>
                </c:pt>
                <c:pt idx="320">
                  <c:v>247331.68000000008</c:v>
                </c:pt>
                <c:pt idx="321">
                  <c:v>247331.68000000008</c:v>
                </c:pt>
                <c:pt idx="322">
                  <c:v>247331.68000000008</c:v>
                </c:pt>
                <c:pt idx="323">
                  <c:v>245819.68000000011</c:v>
                </c:pt>
                <c:pt idx="324">
                  <c:v>245724.32000000009</c:v>
                </c:pt>
                <c:pt idx="325">
                  <c:v>245629.84000000008</c:v>
                </c:pt>
                <c:pt idx="326">
                  <c:v>245535.2000000001</c:v>
                </c:pt>
                <c:pt idx="327">
                  <c:v>245441.40000000008</c:v>
                </c:pt>
                <c:pt idx="328">
                  <c:v>245349.00000000009</c:v>
                </c:pt>
                <c:pt idx="329">
                  <c:v>245257.24000000011</c:v>
                </c:pt>
                <c:pt idx="330">
                  <c:v>245165.2000000001</c:v>
                </c:pt>
                <c:pt idx="331">
                  <c:v>243474.88000000012</c:v>
                </c:pt>
                <c:pt idx="332">
                  <c:v>241962.88000000012</c:v>
                </c:pt>
                <c:pt idx="333">
                  <c:v>241870.84000000011</c:v>
                </c:pt>
                <c:pt idx="334">
                  <c:v>240170.68000000011</c:v>
                </c:pt>
                <c:pt idx="335">
                  <c:v>240170.68000000011</c:v>
                </c:pt>
                <c:pt idx="336">
                  <c:v>238658.68000000008</c:v>
                </c:pt>
                <c:pt idx="337">
                  <c:v>238563.56000000008</c:v>
                </c:pt>
                <c:pt idx="338">
                  <c:v>238469.00000000009</c:v>
                </c:pt>
                <c:pt idx="339">
                  <c:v>238374.92000000007</c:v>
                </c:pt>
                <c:pt idx="340">
                  <c:v>236674.36000000004</c:v>
                </c:pt>
                <c:pt idx="341">
                  <c:v>235162.36000000004</c:v>
                </c:pt>
                <c:pt idx="342">
                  <c:v>235067.76000000007</c:v>
                </c:pt>
                <c:pt idx="343">
                  <c:v>234969.84000000005</c:v>
                </c:pt>
                <c:pt idx="344">
                  <c:v>233276.72000000006</c:v>
                </c:pt>
                <c:pt idx="345">
                  <c:v>233276.72000000006</c:v>
                </c:pt>
                <c:pt idx="346">
                  <c:v>231764.72000000009</c:v>
                </c:pt>
                <c:pt idx="347">
                  <c:v>230062.16000000006</c:v>
                </c:pt>
                <c:pt idx="348">
                  <c:v>230062.16000000006</c:v>
                </c:pt>
                <c:pt idx="349">
                  <c:v>230062.16000000006</c:v>
                </c:pt>
                <c:pt idx="350">
                  <c:v>228550.16000000009</c:v>
                </c:pt>
                <c:pt idx="351">
                  <c:v>228449.20000000007</c:v>
                </c:pt>
                <c:pt idx="352">
                  <c:v>228352.3600000001</c:v>
                </c:pt>
                <c:pt idx="353">
                  <c:v>226650.9200000001</c:v>
                </c:pt>
                <c:pt idx="354">
                  <c:v>226650.9200000001</c:v>
                </c:pt>
                <c:pt idx="355">
                  <c:v>226650.9200000001</c:v>
                </c:pt>
                <c:pt idx="356">
                  <c:v>226650.9200000001</c:v>
                </c:pt>
                <c:pt idx="357">
                  <c:v>225138.92000000007</c:v>
                </c:pt>
                <c:pt idx="358">
                  <c:v>225034.00000000006</c:v>
                </c:pt>
                <c:pt idx="359">
                  <c:v>224928.96000000008</c:v>
                </c:pt>
                <c:pt idx="360">
                  <c:v>223210.16000000006</c:v>
                </c:pt>
                <c:pt idx="361">
                  <c:v>223210.16000000006</c:v>
                </c:pt>
                <c:pt idx="362">
                  <c:v>223210.16000000006</c:v>
                </c:pt>
                <c:pt idx="363">
                  <c:v>221698.16000000006</c:v>
                </c:pt>
                <c:pt idx="364">
                  <c:v>221591.2000000001</c:v>
                </c:pt>
                <c:pt idx="365">
                  <c:v>219865.36000000007</c:v>
                </c:pt>
                <c:pt idx="366">
                  <c:v>218353.3600000001</c:v>
                </c:pt>
                <c:pt idx="367">
                  <c:v>216630.00000000009</c:v>
                </c:pt>
                <c:pt idx="368">
                  <c:v>216630.00000000009</c:v>
                </c:pt>
                <c:pt idx="369">
                  <c:v>215118.00000000009</c:v>
                </c:pt>
                <c:pt idx="370">
                  <c:v>215012.60000000009</c:v>
                </c:pt>
                <c:pt idx="371">
                  <c:v>214905.44000000009</c:v>
                </c:pt>
                <c:pt idx="372">
                  <c:v>214798.24000000008</c:v>
                </c:pt>
                <c:pt idx="373">
                  <c:v>213076.32000000007</c:v>
                </c:pt>
                <c:pt idx="374">
                  <c:v>213076.32000000007</c:v>
                </c:pt>
                <c:pt idx="375">
                  <c:v>213076.32000000007</c:v>
                </c:pt>
                <c:pt idx="376">
                  <c:v>213076.32000000007</c:v>
                </c:pt>
                <c:pt idx="377">
                  <c:v>213076.32000000007</c:v>
                </c:pt>
                <c:pt idx="378">
                  <c:v>211564.32000000007</c:v>
                </c:pt>
                <c:pt idx="379">
                  <c:v>211455.56000000006</c:v>
                </c:pt>
                <c:pt idx="380">
                  <c:v>211347.56000000006</c:v>
                </c:pt>
                <c:pt idx="381">
                  <c:v>211239.96000000008</c:v>
                </c:pt>
                <c:pt idx="382">
                  <c:v>211133.68000000008</c:v>
                </c:pt>
                <c:pt idx="383">
                  <c:v>211027.44000000006</c:v>
                </c:pt>
                <c:pt idx="384">
                  <c:v>210922.64000000007</c:v>
                </c:pt>
                <c:pt idx="385">
                  <c:v>209204.00000000003</c:v>
                </c:pt>
                <c:pt idx="386">
                  <c:v>209204.00000000003</c:v>
                </c:pt>
                <c:pt idx="387">
                  <c:v>207692.00000000006</c:v>
                </c:pt>
                <c:pt idx="388">
                  <c:v>205967.68000000005</c:v>
                </c:pt>
                <c:pt idx="389">
                  <c:v>204455.68000000005</c:v>
                </c:pt>
                <c:pt idx="390">
                  <c:v>204347.00000000006</c:v>
                </c:pt>
                <c:pt idx="391">
                  <c:v>204240.88000000003</c:v>
                </c:pt>
                <c:pt idx="392">
                  <c:v>204134.76000000004</c:v>
                </c:pt>
                <c:pt idx="393">
                  <c:v>202410.76000000007</c:v>
                </c:pt>
                <c:pt idx="394">
                  <c:v>200898.76000000007</c:v>
                </c:pt>
                <c:pt idx="395">
                  <c:v>199166.84000000008</c:v>
                </c:pt>
                <c:pt idx="396">
                  <c:v>197654.84000000008</c:v>
                </c:pt>
                <c:pt idx="397">
                  <c:v>197546.12000000011</c:v>
                </c:pt>
                <c:pt idx="398">
                  <c:v>197437.9200000001</c:v>
                </c:pt>
                <c:pt idx="399">
                  <c:v>195719.0400000001</c:v>
                </c:pt>
                <c:pt idx="400">
                  <c:v>195719.0400000001</c:v>
                </c:pt>
                <c:pt idx="401">
                  <c:v>195719.0400000001</c:v>
                </c:pt>
                <c:pt idx="402">
                  <c:v>195719.0400000001</c:v>
                </c:pt>
                <c:pt idx="403">
                  <c:v>194207.0400000001</c:v>
                </c:pt>
                <c:pt idx="404">
                  <c:v>194101.68000000008</c:v>
                </c:pt>
                <c:pt idx="405">
                  <c:v>193996.60000000009</c:v>
                </c:pt>
                <c:pt idx="406">
                  <c:v>192275.8000000001</c:v>
                </c:pt>
                <c:pt idx="407">
                  <c:v>192275.8000000001</c:v>
                </c:pt>
                <c:pt idx="408">
                  <c:v>190763.80000000008</c:v>
                </c:pt>
                <c:pt idx="409">
                  <c:v>189039.64000000007</c:v>
                </c:pt>
                <c:pt idx="410">
                  <c:v>187527.6400000001</c:v>
                </c:pt>
                <c:pt idx="411">
                  <c:v>185800.3600000001</c:v>
                </c:pt>
                <c:pt idx="412">
                  <c:v>184288.3600000001</c:v>
                </c:pt>
                <c:pt idx="413">
                  <c:v>184180.16000000009</c:v>
                </c:pt>
                <c:pt idx="414">
                  <c:v>184068.32000000012</c:v>
                </c:pt>
                <c:pt idx="415">
                  <c:v>183958.4800000001</c:v>
                </c:pt>
                <c:pt idx="416">
                  <c:v>183850.0400000001</c:v>
                </c:pt>
                <c:pt idx="417">
                  <c:v>183747.64000000013</c:v>
                </c:pt>
                <c:pt idx="418">
                  <c:v>183647.64000000013</c:v>
                </c:pt>
                <c:pt idx="419">
                  <c:v>183547.20000000013</c:v>
                </c:pt>
                <c:pt idx="420">
                  <c:v>183447.84000000008</c:v>
                </c:pt>
                <c:pt idx="421">
                  <c:v>183348.32000000012</c:v>
                </c:pt>
                <c:pt idx="422">
                  <c:v>183249.88000000012</c:v>
                </c:pt>
                <c:pt idx="423">
                  <c:v>183151.32000000012</c:v>
                </c:pt>
                <c:pt idx="424">
                  <c:v>183053.0400000001</c:v>
                </c:pt>
                <c:pt idx="425">
                  <c:v>181353.3600000001</c:v>
                </c:pt>
                <c:pt idx="426">
                  <c:v>179841.3600000001</c:v>
                </c:pt>
                <c:pt idx="427">
                  <c:v>178141.60000000006</c:v>
                </c:pt>
                <c:pt idx="428">
                  <c:v>176629.60000000006</c:v>
                </c:pt>
                <c:pt idx="429">
                  <c:v>176536.20000000007</c:v>
                </c:pt>
                <c:pt idx="430">
                  <c:v>176442.56000000006</c:v>
                </c:pt>
                <c:pt idx="431">
                  <c:v>174749.28000000003</c:v>
                </c:pt>
                <c:pt idx="432">
                  <c:v>174749.28000000003</c:v>
                </c:pt>
                <c:pt idx="433">
                  <c:v>173237.28000000006</c:v>
                </c:pt>
                <c:pt idx="434">
                  <c:v>171539.92000000004</c:v>
                </c:pt>
                <c:pt idx="435">
                  <c:v>170027.92000000004</c:v>
                </c:pt>
                <c:pt idx="436">
                  <c:v>169935.64000000007</c:v>
                </c:pt>
                <c:pt idx="437">
                  <c:v>169842.76000000007</c:v>
                </c:pt>
                <c:pt idx="438">
                  <c:v>169749.76000000007</c:v>
                </c:pt>
                <c:pt idx="439">
                  <c:v>169659.04000000004</c:v>
                </c:pt>
                <c:pt idx="440">
                  <c:v>169569.88000000006</c:v>
                </c:pt>
                <c:pt idx="441">
                  <c:v>169480.84000000005</c:v>
                </c:pt>
                <c:pt idx="442">
                  <c:v>169392.56000000006</c:v>
                </c:pt>
                <c:pt idx="443">
                  <c:v>169307.32000000004</c:v>
                </c:pt>
                <c:pt idx="444">
                  <c:v>167624.20000000004</c:v>
                </c:pt>
                <c:pt idx="445">
                  <c:v>167624.20000000004</c:v>
                </c:pt>
                <c:pt idx="446">
                  <c:v>167624.20000000004</c:v>
                </c:pt>
                <c:pt idx="447">
                  <c:v>166112.20000000001</c:v>
                </c:pt>
                <c:pt idx="448">
                  <c:v>166026.36000000002</c:v>
                </c:pt>
                <c:pt idx="449">
                  <c:v>164342.35999999999</c:v>
                </c:pt>
                <c:pt idx="450">
                  <c:v>164342.35999999999</c:v>
                </c:pt>
                <c:pt idx="451">
                  <c:v>162830.36000000002</c:v>
                </c:pt>
                <c:pt idx="452">
                  <c:v>161146.84</c:v>
                </c:pt>
                <c:pt idx="453">
                  <c:v>159634.84</c:v>
                </c:pt>
                <c:pt idx="454">
                  <c:v>157953.95999999996</c:v>
                </c:pt>
                <c:pt idx="455">
                  <c:v>157953.95999999996</c:v>
                </c:pt>
                <c:pt idx="456">
                  <c:v>157953.95999999996</c:v>
                </c:pt>
                <c:pt idx="457">
                  <c:v>157953.95999999996</c:v>
                </c:pt>
                <c:pt idx="458">
                  <c:v>157953.95999999996</c:v>
                </c:pt>
                <c:pt idx="459">
                  <c:v>156441.95999999996</c:v>
                </c:pt>
                <c:pt idx="460">
                  <c:v>156352.11999999997</c:v>
                </c:pt>
                <c:pt idx="461">
                  <c:v>154660.35999999999</c:v>
                </c:pt>
                <c:pt idx="462">
                  <c:v>154660.35999999999</c:v>
                </c:pt>
                <c:pt idx="463">
                  <c:v>153148.35999999996</c:v>
                </c:pt>
                <c:pt idx="464">
                  <c:v>153059.51999999993</c:v>
                </c:pt>
                <c:pt idx="465">
                  <c:v>152970.23999999996</c:v>
                </c:pt>
                <c:pt idx="466">
                  <c:v>152881.27999999994</c:v>
                </c:pt>
                <c:pt idx="467">
                  <c:v>151192.63999999996</c:v>
                </c:pt>
                <c:pt idx="468">
                  <c:v>149680.63999999996</c:v>
                </c:pt>
                <c:pt idx="469">
                  <c:v>149593.59999999998</c:v>
                </c:pt>
                <c:pt idx="470">
                  <c:v>149505.51999999996</c:v>
                </c:pt>
                <c:pt idx="471">
                  <c:v>149417.23999999996</c:v>
                </c:pt>
                <c:pt idx="472">
                  <c:v>147731.07999999996</c:v>
                </c:pt>
                <c:pt idx="473">
                  <c:v>147731.07999999996</c:v>
                </c:pt>
                <c:pt idx="474">
                  <c:v>146219.07999999999</c:v>
                </c:pt>
                <c:pt idx="475">
                  <c:v>146131.07999999999</c:v>
                </c:pt>
                <c:pt idx="476">
                  <c:v>146042.87999999998</c:v>
                </c:pt>
                <c:pt idx="477">
                  <c:v>145954.84</c:v>
                </c:pt>
                <c:pt idx="478">
                  <c:v>145867.28</c:v>
                </c:pt>
                <c:pt idx="479">
                  <c:v>145779.67999999996</c:v>
                </c:pt>
                <c:pt idx="480">
                  <c:v>145692.19999999998</c:v>
                </c:pt>
                <c:pt idx="481">
                  <c:v>145605.4</c:v>
                </c:pt>
                <c:pt idx="482">
                  <c:v>145518.11999999997</c:v>
                </c:pt>
                <c:pt idx="483">
                  <c:v>145433.87999999998</c:v>
                </c:pt>
                <c:pt idx="484">
                  <c:v>145350.79999999996</c:v>
                </c:pt>
                <c:pt idx="485">
                  <c:v>145268.11999999997</c:v>
                </c:pt>
                <c:pt idx="486">
                  <c:v>145186.75999999998</c:v>
                </c:pt>
                <c:pt idx="487">
                  <c:v>145105.79999999999</c:v>
                </c:pt>
                <c:pt idx="488">
                  <c:v>145025.84</c:v>
                </c:pt>
                <c:pt idx="489">
                  <c:v>144945.87999999998</c:v>
                </c:pt>
                <c:pt idx="490">
                  <c:v>144866.72</c:v>
                </c:pt>
                <c:pt idx="491">
                  <c:v>144788.55999999997</c:v>
                </c:pt>
                <c:pt idx="492">
                  <c:v>144711.19999999998</c:v>
                </c:pt>
                <c:pt idx="493">
                  <c:v>143478.39999999999</c:v>
                </c:pt>
                <c:pt idx="494">
                  <c:v>143478.39999999999</c:v>
                </c:pt>
                <c:pt idx="495">
                  <c:v>143478.39999999999</c:v>
                </c:pt>
                <c:pt idx="496">
                  <c:v>142398.39999999997</c:v>
                </c:pt>
                <c:pt idx="497">
                  <c:v>142318.95999999996</c:v>
                </c:pt>
                <c:pt idx="498">
                  <c:v>140646.96</c:v>
                </c:pt>
                <c:pt idx="499">
                  <c:v>139566.96</c:v>
                </c:pt>
                <c:pt idx="500">
                  <c:v>138328.95999999999</c:v>
                </c:pt>
                <c:pt idx="501">
                  <c:v>137248.95999999996</c:v>
                </c:pt>
                <c:pt idx="502">
                  <c:v>137170.55999999997</c:v>
                </c:pt>
                <c:pt idx="503">
                  <c:v>137091.63999999996</c:v>
                </c:pt>
                <c:pt idx="504">
                  <c:v>135856.51999999999</c:v>
                </c:pt>
                <c:pt idx="505">
                  <c:v>135856.51999999999</c:v>
                </c:pt>
                <c:pt idx="506">
                  <c:v>135856.51999999999</c:v>
                </c:pt>
                <c:pt idx="507">
                  <c:v>135856.51999999999</c:v>
                </c:pt>
                <c:pt idx="508">
                  <c:v>135856.51999999999</c:v>
                </c:pt>
                <c:pt idx="509">
                  <c:v>134776.51999999999</c:v>
                </c:pt>
                <c:pt idx="510">
                  <c:v>133538.59999999998</c:v>
                </c:pt>
                <c:pt idx="511">
                  <c:v>133538.59999999998</c:v>
                </c:pt>
                <c:pt idx="512">
                  <c:v>133538.59999999998</c:v>
                </c:pt>
                <c:pt idx="513">
                  <c:v>133538.59999999998</c:v>
                </c:pt>
                <c:pt idx="514">
                  <c:v>132026.59999999998</c:v>
                </c:pt>
                <c:pt idx="515">
                  <c:v>131945.35999999999</c:v>
                </c:pt>
                <c:pt idx="516">
                  <c:v>130270.71999999997</c:v>
                </c:pt>
                <c:pt idx="517">
                  <c:v>128758.71999999997</c:v>
                </c:pt>
                <c:pt idx="518">
                  <c:v>128677.71999999997</c:v>
                </c:pt>
                <c:pt idx="519">
                  <c:v>128596.71999999997</c:v>
                </c:pt>
                <c:pt idx="520">
                  <c:v>128515.87999999996</c:v>
                </c:pt>
                <c:pt idx="521">
                  <c:v>127277.47999999997</c:v>
                </c:pt>
                <c:pt idx="522">
                  <c:v>127277.47999999997</c:v>
                </c:pt>
                <c:pt idx="523">
                  <c:v>127277.47999999997</c:v>
                </c:pt>
                <c:pt idx="524">
                  <c:v>125765.47999999998</c:v>
                </c:pt>
                <c:pt idx="525">
                  <c:v>124090.2</c:v>
                </c:pt>
                <c:pt idx="526">
                  <c:v>124090.2</c:v>
                </c:pt>
                <c:pt idx="527">
                  <c:v>122578.2</c:v>
                </c:pt>
                <c:pt idx="528">
                  <c:v>122494.84000000001</c:v>
                </c:pt>
                <c:pt idx="529">
                  <c:v>120818.44</c:v>
                </c:pt>
                <c:pt idx="530">
                  <c:v>119306.44</c:v>
                </c:pt>
                <c:pt idx="531">
                  <c:v>119224.12000000001</c:v>
                </c:pt>
                <c:pt idx="532">
                  <c:v>117547.72</c:v>
                </c:pt>
                <c:pt idx="533">
                  <c:v>116035.72</c:v>
                </c:pt>
                <c:pt idx="534">
                  <c:v>115954</c:v>
                </c:pt>
                <c:pt idx="535">
                  <c:v>114278.40000000001</c:v>
                </c:pt>
                <c:pt idx="536">
                  <c:v>112766.40000000002</c:v>
                </c:pt>
                <c:pt idx="537">
                  <c:v>112684.80000000002</c:v>
                </c:pt>
                <c:pt idx="538">
                  <c:v>112603.20000000001</c:v>
                </c:pt>
                <c:pt idx="539">
                  <c:v>112521.52000000002</c:v>
                </c:pt>
                <c:pt idx="540">
                  <c:v>112439.64000000001</c:v>
                </c:pt>
                <c:pt idx="541">
                  <c:v>112358.40000000001</c:v>
                </c:pt>
                <c:pt idx="542">
                  <c:v>110685.20000000001</c:v>
                </c:pt>
                <c:pt idx="543">
                  <c:v>109173.2</c:v>
                </c:pt>
                <c:pt idx="544">
                  <c:v>109091.2</c:v>
                </c:pt>
                <c:pt idx="545">
                  <c:v>109009.56</c:v>
                </c:pt>
                <c:pt idx="546">
                  <c:v>108928.07999999999</c:v>
                </c:pt>
                <c:pt idx="547">
                  <c:v>107253.04</c:v>
                </c:pt>
                <c:pt idx="548">
                  <c:v>105741.04</c:v>
                </c:pt>
                <c:pt idx="549">
                  <c:v>105659.84</c:v>
                </c:pt>
                <c:pt idx="550">
                  <c:v>103986</c:v>
                </c:pt>
                <c:pt idx="551">
                  <c:v>102473.99999999999</c:v>
                </c:pt>
                <c:pt idx="552">
                  <c:v>102392.48</c:v>
                </c:pt>
                <c:pt idx="553">
                  <c:v>102312.47999999998</c:v>
                </c:pt>
                <c:pt idx="554">
                  <c:v>102234.47999999998</c:v>
                </c:pt>
                <c:pt idx="555">
                  <c:v>102157.75999999998</c:v>
                </c:pt>
                <c:pt idx="556">
                  <c:v>102081.83999999998</c:v>
                </c:pt>
                <c:pt idx="557">
                  <c:v>102005.95999999998</c:v>
                </c:pt>
                <c:pt idx="558">
                  <c:v>101930.71999999999</c:v>
                </c:pt>
                <c:pt idx="559">
                  <c:v>101855.91999999998</c:v>
                </c:pt>
                <c:pt idx="560">
                  <c:v>101781.39999999998</c:v>
                </c:pt>
                <c:pt idx="561">
                  <c:v>101708.23999999998</c:v>
                </c:pt>
                <c:pt idx="562">
                  <c:v>100480.48</c:v>
                </c:pt>
                <c:pt idx="563">
                  <c:v>100480.48</c:v>
                </c:pt>
                <c:pt idx="564">
                  <c:v>100480.48</c:v>
                </c:pt>
                <c:pt idx="565">
                  <c:v>100480.48</c:v>
                </c:pt>
                <c:pt idx="566">
                  <c:v>100480.48</c:v>
                </c:pt>
                <c:pt idx="567">
                  <c:v>99400.479999999967</c:v>
                </c:pt>
                <c:pt idx="568">
                  <c:v>98166.079999999973</c:v>
                </c:pt>
                <c:pt idx="569">
                  <c:v>97086.079999999973</c:v>
                </c:pt>
                <c:pt idx="570">
                  <c:v>97007.799999999974</c:v>
                </c:pt>
                <c:pt idx="571">
                  <c:v>96929.479999999967</c:v>
                </c:pt>
                <c:pt idx="572">
                  <c:v>95694.199999999968</c:v>
                </c:pt>
                <c:pt idx="573">
                  <c:v>94614.199999999968</c:v>
                </c:pt>
                <c:pt idx="574">
                  <c:v>93377.319999999978</c:v>
                </c:pt>
                <c:pt idx="575">
                  <c:v>92297.319999999978</c:v>
                </c:pt>
                <c:pt idx="576">
                  <c:v>91058.359999999971</c:v>
                </c:pt>
                <c:pt idx="577">
                  <c:v>89978.359999999971</c:v>
                </c:pt>
                <c:pt idx="578">
                  <c:v>89897.159999999974</c:v>
                </c:pt>
                <c:pt idx="579">
                  <c:v>88225.079999999958</c:v>
                </c:pt>
                <c:pt idx="580">
                  <c:v>86713.079999999958</c:v>
                </c:pt>
                <c:pt idx="581">
                  <c:v>86632.799999999959</c:v>
                </c:pt>
                <c:pt idx="582">
                  <c:v>85393.03999999995</c:v>
                </c:pt>
                <c:pt idx="583">
                  <c:v>85393.03999999995</c:v>
                </c:pt>
                <c:pt idx="584">
                  <c:v>83881.03999999995</c:v>
                </c:pt>
                <c:pt idx="585">
                  <c:v>83799.359999999957</c:v>
                </c:pt>
                <c:pt idx="586">
                  <c:v>82124.319999999949</c:v>
                </c:pt>
                <c:pt idx="587">
                  <c:v>80612.319999999963</c:v>
                </c:pt>
                <c:pt idx="588">
                  <c:v>78938.719999999958</c:v>
                </c:pt>
                <c:pt idx="589">
                  <c:v>78938.719999999958</c:v>
                </c:pt>
                <c:pt idx="590">
                  <c:v>77426.719999999972</c:v>
                </c:pt>
                <c:pt idx="591">
                  <c:v>77345.519999999975</c:v>
                </c:pt>
                <c:pt idx="592">
                  <c:v>77264.119999999981</c:v>
                </c:pt>
                <c:pt idx="593">
                  <c:v>77183.319999999963</c:v>
                </c:pt>
                <c:pt idx="594">
                  <c:v>77103.879999999961</c:v>
                </c:pt>
                <c:pt idx="595">
                  <c:v>75865.559999999969</c:v>
                </c:pt>
                <c:pt idx="596">
                  <c:v>75865.559999999969</c:v>
                </c:pt>
                <c:pt idx="597">
                  <c:v>74785.559999999969</c:v>
                </c:pt>
                <c:pt idx="598">
                  <c:v>73547.239999999962</c:v>
                </c:pt>
                <c:pt idx="599">
                  <c:v>72467.239999999962</c:v>
                </c:pt>
                <c:pt idx="600">
                  <c:v>72387.839999999982</c:v>
                </c:pt>
                <c:pt idx="601">
                  <c:v>72308.279999999984</c:v>
                </c:pt>
                <c:pt idx="602">
                  <c:v>72229.599999999977</c:v>
                </c:pt>
                <c:pt idx="603">
                  <c:v>72150.879999999976</c:v>
                </c:pt>
                <c:pt idx="604">
                  <c:v>72072.359999999971</c:v>
                </c:pt>
                <c:pt idx="605">
                  <c:v>71993.75999999998</c:v>
                </c:pt>
                <c:pt idx="606">
                  <c:v>70756.639999999985</c:v>
                </c:pt>
                <c:pt idx="607">
                  <c:v>69676.639999999985</c:v>
                </c:pt>
                <c:pt idx="608">
                  <c:v>69598.359999999986</c:v>
                </c:pt>
                <c:pt idx="609">
                  <c:v>68362.279999999984</c:v>
                </c:pt>
                <c:pt idx="610">
                  <c:v>67282.279999999984</c:v>
                </c:pt>
                <c:pt idx="611">
                  <c:v>66044.839999999982</c:v>
                </c:pt>
                <c:pt idx="612">
                  <c:v>66044.839999999982</c:v>
                </c:pt>
                <c:pt idx="613">
                  <c:v>66044.839999999982</c:v>
                </c:pt>
                <c:pt idx="614">
                  <c:v>66044.839999999982</c:v>
                </c:pt>
                <c:pt idx="615">
                  <c:v>64964.839999999982</c:v>
                </c:pt>
                <c:pt idx="616">
                  <c:v>63291.639999999985</c:v>
                </c:pt>
                <c:pt idx="617">
                  <c:v>61779.639999999992</c:v>
                </c:pt>
                <c:pt idx="618">
                  <c:v>61698.679999999993</c:v>
                </c:pt>
                <c:pt idx="619">
                  <c:v>61617.279999999992</c:v>
                </c:pt>
                <c:pt idx="620">
                  <c:v>59944.799999999996</c:v>
                </c:pt>
                <c:pt idx="621">
                  <c:v>59944.799999999996</c:v>
                </c:pt>
                <c:pt idx="622">
                  <c:v>58864.799999999996</c:v>
                </c:pt>
                <c:pt idx="623">
                  <c:v>58784.799999999996</c:v>
                </c:pt>
                <c:pt idx="624">
                  <c:v>58704.799999999996</c:v>
                </c:pt>
                <c:pt idx="625">
                  <c:v>58624.399999999994</c:v>
                </c:pt>
                <c:pt idx="626">
                  <c:v>58544</c:v>
                </c:pt>
                <c:pt idx="627">
                  <c:v>58463.599999999991</c:v>
                </c:pt>
                <c:pt idx="628">
                  <c:v>56791.599999999991</c:v>
                </c:pt>
                <c:pt idx="629">
                  <c:v>55279.6</c:v>
                </c:pt>
                <c:pt idx="630">
                  <c:v>53606.8</c:v>
                </c:pt>
                <c:pt idx="631">
                  <c:v>53606.8</c:v>
                </c:pt>
                <c:pt idx="632">
                  <c:v>52094.8</c:v>
                </c:pt>
                <c:pt idx="633">
                  <c:v>50418.8</c:v>
                </c:pt>
                <c:pt idx="634">
                  <c:v>48906.8</c:v>
                </c:pt>
                <c:pt idx="635">
                  <c:v>48824.400000000009</c:v>
                </c:pt>
                <c:pt idx="636">
                  <c:v>48741.200000000004</c:v>
                </c:pt>
                <c:pt idx="637">
                  <c:v>48658.400000000009</c:v>
                </c:pt>
                <c:pt idx="638">
                  <c:v>48575.200000000004</c:v>
                </c:pt>
                <c:pt idx="639">
                  <c:v>48492.800000000003</c:v>
                </c:pt>
                <c:pt idx="640">
                  <c:v>48409.600000000006</c:v>
                </c:pt>
                <c:pt idx="641">
                  <c:v>46732.800000000003</c:v>
                </c:pt>
                <c:pt idx="642">
                  <c:v>46732.800000000003</c:v>
                </c:pt>
                <c:pt idx="643">
                  <c:v>45220.80000000001</c:v>
                </c:pt>
                <c:pt idx="644">
                  <c:v>45137.600000000006</c:v>
                </c:pt>
                <c:pt idx="645">
                  <c:v>45053.200000000004</c:v>
                </c:pt>
                <c:pt idx="646">
                  <c:v>44969.600000000006</c:v>
                </c:pt>
                <c:pt idx="647">
                  <c:v>44886.80000000001</c:v>
                </c:pt>
                <c:pt idx="648">
                  <c:v>44803.200000000004</c:v>
                </c:pt>
                <c:pt idx="649">
                  <c:v>44719.200000000004</c:v>
                </c:pt>
                <c:pt idx="650">
                  <c:v>44635.600000000006</c:v>
                </c:pt>
                <c:pt idx="651">
                  <c:v>44552.400000000009</c:v>
                </c:pt>
                <c:pt idx="652">
                  <c:v>44470</c:v>
                </c:pt>
                <c:pt idx="653">
                  <c:v>44387.600000000006</c:v>
                </c:pt>
                <c:pt idx="654">
                  <c:v>44305.600000000006</c:v>
                </c:pt>
                <c:pt idx="655">
                  <c:v>44224</c:v>
                </c:pt>
                <c:pt idx="656">
                  <c:v>44142.400000000009</c:v>
                </c:pt>
                <c:pt idx="657">
                  <c:v>44060.400000000009</c:v>
                </c:pt>
                <c:pt idx="658">
                  <c:v>43980</c:v>
                </c:pt>
                <c:pt idx="659">
                  <c:v>43900.800000000003</c:v>
                </c:pt>
                <c:pt idx="660">
                  <c:v>43821.600000000006</c:v>
                </c:pt>
                <c:pt idx="661">
                  <c:v>43742.8</c:v>
                </c:pt>
                <c:pt idx="662">
                  <c:v>43664</c:v>
                </c:pt>
                <c:pt idx="663">
                  <c:v>43584.400000000009</c:v>
                </c:pt>
                <c:pt idx="664">
                  <c:v>43506.400000000009</c:v>
                </c:pt>
                <c:pt idx="665">
                  <c:v>42269.599999999999</c:v>
                </c:pt>
                <c:pt idx="666">
                  <c:v>42269.599999999999</c:v>
                </c:pt>
                <c:pt idx="667">
                  <c:v>41189.599999999999</c:v>
                </c:pt>
                <c:pt idx="668">
                  <c:v>39950.400000000001</c:v>
                </c:pt>
                <c:pt idx="669">
                  <c:v>38438.400000000001</c:v>
                </c:pt>
                <c:pt idx="670">
                  <c:v>38356.800000000003</c:v>
                </c:pt>
                <c:pt idx="671">
                  <c:v>38275.200000000004</c:v>
                </c:pt>
                <c:pt idx="672">
                  <c:v>38194</c:v>
                </c:pt>
                <c:pt idx="673">
                  <c:v>38114.400000000009</c:v>
                </c:pt>
                <c:pt idx="674">
                  <c:v>38034</c:v>
                </c:pt>
                <c:pt idx="675">
                  <c:v>36362</c:v>
                </c:pt>
                <c:pt idx="676">
                  <c:v>34850.000000000007</c:v>
                </c:pt>
                <c:pt idx="677">
                  <c:v>34768.400000000009</c:v>
                </c:pt>
                <c:pt idx="678">
                  <c:v>34686.800000000003</c:v>
                </c:pt>
                <c:pt idx="679">
                  <c:v>34606.800000000003</c:v>
                </c:pt>
                <c:pt idx="680">
                  <c:v>34526.800000000003</c:v>
                </c:pt>
                <c:pt idx="681">
                  <c:v>33287.600000000006</c:v>
                </c:pt>
                <c:pt idx="682">
                  <c:v>32207.600000000009</c:v>
                </c:pt>
                <c:pt idx="683">
                  <c:v>30968.400000000005</c:v>
                </c:pt>
                <c:pt idx="684">
                  <c:v>30968.400000000005</c:v>
                </c:pt>
                <c:pt idx="685">
                  <c:v>29456.400000000005</c:v>
                </c:pt>
                <c:pt idx="686">
                  <c:v>29375.600000000002</c:v>
                </c:pt>
                <c:pt idx="687">
                  <c:v>29294.400000000005</c:v>
                </c:pt>
                <c:pt idx="688">
                  <c:v>29213.200000000008</c:v>
                </c:pt>
                <c:pt idx="689">
                  <c:v>29133.600000000002</c:v>
                </c:pt>
                <c:pt idx="690">
                  <c:v>27895.200000000004</c:v>
                </c:pt>
                <c:pt idx="691">
                  <c:v>26815.200000000001</c:v>
                </c:pt>
                <c:pt idx="692">
                  <c:v>25143.200000000001</c:v>
                </c:pt>
                <c:pt idx="693">
                  <c:v>25143.200000000001</c:v>
                </c:pt>
                <c:pt idx="694">
                  <c:v>25143.200000000001</c:v>
                </c:pt>
                <c:pt idx="695">
                  <c:v>25143.200000000001</c:v>
                </c:pt>
                <c:pt idx="696">
                  <c:v>23631.200000000001</c:v>
                </c:pt>
                <c:pt idx="697">
                  <c:v>23547.200000000001</c:v>
                </c:pt>
                <c:pt idx="698">
                  <c:v>23463.200000000001</c:v>
                </c:pt>
                <c:pt idx="699">
                  <c:v>23380</c:v>
                </c:pt>
                <c:pt idx="700">
                  <c:v>23298.400000000001</c:v>
                </c:pt>
                <c:pt idx="701">
                  <c:v>21624.799999999999</c:v>
                </c:pt>
                <c:pt idx="702">
                  <c:v>20112.8</c:v>
                </c:pt>
                <c:pt idx="703">
                  <c:v>20031.599999999999</c:v>
                </c:pt>
                <c:pt idx="704">
                  <c:v>19950.8</c:v>
                </c:pt>
                <c:pt idx="705">
                  <c:v>18278</c:v>
                </c:pt>
                <c:pt idx="706">
                  <c:v>18278</c:v>
                </c:pt>
                <c:pt idx="707">
                  <c:v>16766</c:v>
                </c:pt>
                <c:pt idx="708">
                  <c:v>16684.8</c:v>
                </c:pt>
                <c:pt idx="709">
                  <c:v>15010.400000000001</c:v>
                </c:pt>
                <c:pt idx="710">
                  <c:v>15010.400000000001</c:v>
                </c:pt>
                <c:pt idx="711">
                  <c:v>15010.400000000001</c:v>
                </c:pt>
                <c:pt idx="712">
                  <c:v>13498.400000000001</c:v>
                </c:pt>
                <c:pt idx="713">
                  <c:v>11820</c:v>
                </c:pt>
                <c:pt idx="714">
                  <c:v>10308</c:v>
                </c:pt>
                <c:pt idx="715">
                  <c:v>10223.599999999999</c:v>
                </c:pt>
                <c:pt idx="716">
                  <c:v>10139.200000000001</c:v>
                </c:pt>
                <c:pt idx="717">
                  <c:v>10056.4</c:v>
                </c:pt>
                <c:pt idx="718">
                  <c:v>8378.7999999999993</c:v>
                </c:pt>
                <c:pt idx="719">
                  <c:v>8378.7999999999993</c:v>
                </c:pt>
                <c:pt idx="720">
                  <c:v>8378.7999999999993</c:v>
                </c:pt>
                <c:pt idx="721">
                  <c:v>8378.7999999999993</c:v>
                </c:pt>
                <c:pt idx="722">
                  <c:v>6866.7999999999993</c:v>
                </c:pt>
                <c:pt idx="723">
                  <c:v>6780.4</c:v>
                </c:pt>
                <c:pt idx="724">
                  <c:v>6695.2</c:v>
                </c:pt>
                <c:pt idx="725">
                  <c:v>5011.2</c:v>
                </c:pt>
                <c:pt idx="726">
                  <c:v>3499.2</c:v>
                </c:pt>
                <c:pt idx="727">
                  <c:v>3412</c:v>
                </c:pt>
                <c:pt idx="728">
                  <c:v>1724</c:v>
                </c:pt>
                <c:pt idx="729">
                  <c:v>1724</c:v>
                </c:pt>
                <c:pt idx="730">
                  <c:v>1724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987184"/>
        <c:axId val="308987576"/>
      </c:barChart>
      <c:lineChart>
        <c:grouping val="standard"/>
        <c:varyColors val="0"/>
        <c:ser>
          <c:idx val="0"/>
          <c:order val="0"/>
          <c:tx>
            <c:strRef>
              <c:f>信用!$Y$25</c:f>
              <c:strCache>
                <c:ptCount val="1"/>
                <c:pt idx="0">
                  <c:v>資産評価の推移
（現物保有）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cat>
            <c:numRef>
              <c:f>信用!$B$26:$B$758</c:f>
              <c:numCache>
                <c:formatCode>m/d/yyyy</c:formatCode>
                <c:ptCount val="733"/>
                <c:pt idx="0">
                  <c:v>42774</c:v>
                </c:pt>
                <c:pt idx="1">
                  <c:v>42773</c:v>
                </c:pt>
                <c:pt idx="2">
                  <c:v>42772</c:v>
                </c:pt>
                <c:pt idx="3">
                  <c:v>42769</c:v>
                </c:pt>
                <c:pt idx="4">
                  <c:v>42768</c:v>
                </c:pt>
                <c:pt idx="5">
                  <c:v>42767</c:v>
                </c:pt>
                <c:pt idx="6">
                  <c:v>42766</c:v>
                </c:pt>
                <c:pt idx="7">
                  <c:v>42765</c:v>
                </c:pt>
                <c:pt idx="8">
                  <c:v>42762</c:v>
                </c:pt>
                <c:pt idx="9">
                  <c:v>42761</c:v>
                </c:pt>
                <c:pt idx="10">
                  <c:v>42760</c:v>
                </c:pt>
                <c:pt idx="11">
                  <c:v>42759</c:v>
                </c:pt>
                <c:pt idx="12">
                  <c:v>42758</c:v>
                </c:pt>
                <c:pt idx="13">
                  <c:v>42755</c:v>
                </c:pt>
                <c:pt idx="14">
                  <c:v>42754</c:v>
                </c:pt>
                <c:pt idx="15">
                  <c:v>42753</c:v>
                </c:pt>
                <c:pt idx="16">
                  <c:v>42752</c:v>
                </c:pt>
                <c:pt idx="17">
                  <c:v>42751</c:v>
                </c:pt>
                <c:pt idx="18">
                  <c:v>42748</c:v>
                </c:pt>
                <c:pt idx="19">
                  <c:v>42747</c:v>
                </c:pt>
                <c:pt idx="20">
                  <c:v>42746</c:v>
                </c:pt>
                <c:pt idx="21">
                  <c:v>42745</c:v>
                </c:pt>
                <c:pt idx="22">
                  <c:v>42741</c:v>
                </c:pt>
                <c:pt idx="23">
                  <c:v>42740</c:v>
                </c:pt>
                <c:pt idx="24">
                  <c:v>42739</c:v>
                </c:pt>
                <c:pt idx="25">
                  <c:v>42734</c:v>
                </c:pt>
                <c:pt idx="26">
                  <c:v>42733</c:v>
                </c:pt>
                <c:pt idx="27">
                  <c:v>42732</c:v>
                </c:pt>
                <c:pt idx="28">
                  <c:v>42731</c:v>
                </c:pt>
                <c:pt idx="29">
                  <c:v>42730</c:v>
                </c:pt>
                <c:pt idx="30">
                  <c:v>42726</c:v>
                </c:pt>
                <c:pt idx="31">
                  <c:v>42725</c:v>
                </c:pt>
                <c:pt idx="32">
                  <c:v>42724</c:v>
                </c:pt>
                <c:pt idx="33">
                  <c:v>42723</c:v>
                </c:pt>
                <c:pt idx="34">
                  <c:v>42720</c:v>
                </c:pt>
                <c:pt idx="35">
                  <c:v>42719</c:v>
                </c:pt>
                <c:pt idx="36">
                  <c:v>42718</c:v>
                </c:pt>
                <c:pt idx="37">
                  <c:v>42717</c:v>
                </c:pt>
                <c:pt idx="38">
                  <c:v>42716</c:v>
                </c:pt>
                <c:pt idx="39">
                  <c:v>42713</c:v>
                </c:pt>
                <c:pt idx="40">
                  <c:v>42712</c:v>
                </c:pt>
                <c:pt idx="41">
                  <c:v>42711</c:v>
                </c:pt>
                <c:pt idx="42">
                  <c:v>42710</c:v>
                </c:pt>
                <c:pt idx="43">
                  <c:v>42709</c:v>
                </c:pt>
                <c:pt idx="44">
                  <c:v>42706</c:v>
                </c:pt>
                <c:pt idx="45">
                  <c:v>42705</c:v>
                </c:pt>
                <c:pt idx="46">
                  <c:v>42704</c:v>
                </c:pt>
                <c:pt idx="47">
                  <c:v>42703</c:v>
                </c:pt>
                <c:pt idx="48">
                  <c:v>42702</c:v>
                </c:pt>
                <c:pt idx="49">
                  <c:v>42699</c:v>
                </c:pt>
                <c:pt idx="50">
                  <c:v>42698</c:v>
                </c:pt>
                <c:pt idx="51">
                  <c:v>42696</c:v>
                </c:pt>
                <c:pt idx="52">
                  <c:v>42695</c:v>
                </c:pt>
                <c:pt idx="53">
                  <c:v>42692</c:v>
                </c:pt>
                <c:pt idx="54">
                  <c:v>42691</c:v>
                </c:pt>
                <c:pt idx="55">
                  <c:v>42690</c:v>
                </c:pt>
                <c:pt idx="56">
                  <c:v>42689</c:v>
                </c:pt>
                <c:pt idx="57">
                  <c:v>42688</c:v>
                </c:pt>
                <c:pt idx="58">
                  <c:v>42685</c:v>
                </c:pt>
                <c:pt idx="59">
                  <c:v>42684</c:v>
                </c:pt>
                <c:pt idx="60">
                  <c:v>42683</c:v>
                </c:pt>
                <c:pt idx="61">
                  <c:v>42682</c:v>
                </c:pt>
                <c:pt idx="62">
                  <c:v>42681</c:v>
                </c:pt>
                <c:pt idx="63">
                  <c:v>42678</c:v>
                </c:pt>
                <c:pt idx="64">
                  <c:v>42676</c:v>
                </c:pt>
                <c:pt idx="65">
                  <c:v>42675</c:v>
                </c:pt>
                <c:pt idx="66">
                  <c:v>42674</c:v>
                </c:pt>
                <c:pt idx="67">
                  <c:v>42671</c:v>
                </c:pt>
                <c:pt idx="68">
                  <c:v>42670</c:v>
                </c:pt>
                <c:pt idx="69">
                  <c:v>42669</c:v>
                </c:pt>
                <c:pt idx="70">
                  <c:v>42668</c:v>
                </c:pt>
                <c:pt idx="71">
                  <c:v>42667</c:v>
                </c:pt>
                <c:pt idx="72">
                  <c:v>42664</c:v>
                </c:pt>
                <c:pt idx="73">
                  <c:v>42663</c:v>
                </c:pt>
                <c:pt idx="74">
                  <c:v>42662</c:v>
                </c:pt>
                <c:pt idx="75">
                  <c:v>42661</c:v>
                </c:pt>
                <c:pt idx="76">
                  <c:v>42660</c:v>
                </c:pt>
                <c:pt idx="77">
                  <c:v>42657</c:v>
                </c:pt>
                <c:pt idx="78">
                  <c:v>42656</c:v>
                </c:pt>
                <c:pt idx="79">
                  <c:v>42655</c:v>
                </c:pt>
                <c:pt idx="80">
                  <c:v>42654</c:v>
                </c:pt>
                <c:pt idx="81">
                  <c:v>42650</c:v>
                </c:pt>
                <c:pt idx="82">
                  <c:v>42649</c:v>
                </c:pt>
                <c:pt idx="83">
                  <c:v>42648</c:v>
                </c:pt>
                <c:pt idx="84">
                  <c:v>42647</c:v>
                </c:pt>
                <c:pt idx="85">
                  <c:v>42646</c:v>
                </c:pt>
                <c:pt idx="86">
                  <c:v>42643</c:v>
                </c:pt>
                <c:pt idx="87">
                  <c:v>42642</c:v>
                </c:pt>
                <c:pt idx="88">
                  <c:v>42641</c:v>
                </c:pt>
                <c:pt idx="89">
                  <c:v>42640</c:v>
                </c:pt>
                <c:pt idx="90">
                  <c:v>42639</c:v>
                </c:pt>
                <c:pt idx="91">
                  <c:v>42636</c:v>
                </c:pt>
                <c:pt idx="92">
                  <c:v>42634</c:v>
                </c:pt>
                <c:pt idx="93">
                  <c:v>42633</c:v>
                </c:pt>
                <c:pt idx="94">
                  <c:v>42629</c:v>
                </c:pt>
                <c:pt idx="95">
                  <c:v>42628</c:v>
                </c:pt>
                <c:pt idx="96">
                  <c:v>42627</c:v>
                </c:pt>
                <c:pt idx="97">
                  <c:v>42626</c:v>
                </c:pt>
                <c:pt idx="98">
                  <c:v>42625</c:v>
                </c:pt>
                <c:pt idx="99">
                  <c:v>42622</c:v>
                </c:pt>
                <c:pt idx="100">
                  <c:v>42621</c:v>
                </c:pt>
                <c:pt idx="101">
                  <c:v>42620</c:v>
                </c:pt>
                <c:pt idx="102">
                  <c:v>42619</c:v>
                </c:pt>
                <c:pt idx="103">
                  <c:v>42618</c:v>
                </c:pt>
                <c:pt idx="104">
                  <c:v>42615</c:v>
                </c:pt>
                <c:pt idx="105">
                  <c:v>42614</c:v>
                </c:pt>
                <c:pt idx="106">
                  <c:v>42613</c:v>
                </c:pt>
                <c:pt idx="107">
                  <c:v>42612</c:v>
                </c:pt>
                <c:pt idx="108">
                  <c:v>42611</c:v>
                </c:pt>
                <c:pt idx="109">
                  <c:v>42608</c:v>
                </c:pt>
                <c:pt idx="110">
                  <c:v>42607</c:v>
                </c:pt>
                <c:pt idx="111">
                  <c:v>42606</c:v>
                </c:pt>
                <c:pt idx="112">
                  <c:v>42605</c:v>
                </c:pt>
                <c:pt idx="113">
                  <c:v>42604</c:v>
                </c:pt>
                <c:pt idx="114">
                  <c:v>42601</c:v>
                </c:pt>
                <c:pt idx="115">
                  <c:v>42600</c:v>
                </c:pt>
                <c:pt idx="116">
                  <c:v>42599</c:v>
                </c:pt>
                <c:pt idx="117">
                  <c:v>42598</c:v>
                </c:pt>
                <c:pt idx="118">
                  <c:v>42597</c:v>
                </c:pt>
                <c:pt idx="119">
                  <c:v>42594</c:v>
                </c:pt>
                <c:pt idx="120">
                  <c:v>42592</c:v>
                </c:pt>
                <c:pt idx="121">
                  <c:v>42591</c:v>
                </c:pt>
                <c:pt idx="122">
                  <c:v>42590</c:v>
                </c:pt>
                <c:pt idx="123">
                  <c:v>42587</c:v>
                </c:pt>
                <c:pt idx="124">
                  <c:v>42586</c:v>
                </c:pt>
                <c:pt idx="125">
                  <c:v>42585</c:v>
                </c:pt>
                <c:pt idx="126">
                  <c:v>42584</c:v>
                </c:pt>
                <c:pt idx="127">
                  <c:v>42583</c:v>
                </c:pt>
                <c:pt idx="128">
                  <c:v>42580</c:v>
                </c:pt>
                <c:pt idx="129">
                  <c:v>42579</c:v>
                </c:pt>
                <c:pt idx="130">
                  <c:v>42578</c:v>
                </c:pt>
                <c:pt idx="131">
                  <c:v>42577</c:v>
                </c:pt>
                <c:pt idx="132">
                  <c:v>42576</c:v>
                </c:pt>
                <c:pt idx="133">
                  <c:v>42573</c:v>
                </c:pt>
                <c:pt idx="134">
                  <c:v>42572</c:v>
                </c:pt>
                <c:pt idx="135">
                  <c:v>42571</c:v>
                </c:pt>
                <c:pt idx="136">
                  <c:v>42570</c:v>
                </c:pt>
                <c:pt idx="137">
                  <c:v>42566</c:v>
                </c:pt>
                <c:pt idx="138">
                  <c:v>42565</c:v>
                </c:pt>
                <c:pt idx="139">
                  <c:v>42564</c:v>
                </c:pt>
                <c:pt idx="140">
                  <c:v>42563</c:v>
                </c:pt>
                <c:pt idx="141">
                  <c:v>42562</c:v>
                </c:pt>
                <c:pt idx="142">
                  <c:v>42559</c:v>
                </c:pt>
                <c:pt idx="143">
                  <c:v>42558</c:v>
                </c:pt>
                <c:pt idx="144">
                  <c:v>42557</c:v>
                </c:pt>
                <c:pt idx="145">
                  <c:v>42556</c:v>
                </c:pt>
                <c:pt idx="146">
                  <c:v>42555</c:v>
                </c:pt>
                <c:pt idx="147">
                  <c:v>42552</c:v>
                </c:pt>
                <c:pt idx="148">
                  <c:v>42551</c:v>
                </c:pt>
                <c:pt idx="149">
                  <c:v>42550</c:v>
                </c:pt>
                <c:pt idx="150">
                  <c:v>42549</c:v>
                </c:pt>
                <c:pt idx="151">
                  <c:v>42548</c:v>
                </c:pt>
                <c:pt idx="152">
                  <c:v>42545</c:v>
                </c:pt>
                <c:pt idx="153">
                  <c:v>42544</c:v>
                </c:pt>
                <c:pt idx="154">
                  <c:v>42543</c:v>
                </c:pt>
                <c:pt idx="155">
                  <c:v>42542</c:v>
                </c:pt>
                <c:pt idx="156">
                  <c:v>42541</c:v>
                </c:pt>
                <c:pt idx="157">
                  <c:v>42538</c:v>
                </c:pt>
                <c:pt idx="158">
                  <c:v>42537</c:v>
                </c:pt>
                <c:pt idx="159">
                  <c:v>42536</c:v>
                </c:pt>
                <c:pt idx="160">
                  <c:v>42535</c:v>
                </c:pt>
                <c:pt idx="161">
                  <c:v>42534</c:v>
                </c:pt>
                <c:pt idx="162">
                  <c:v>42531</c:v>
                </c:pt>
                <c:pt idx="163">
                  <c:v>42530</c:v>
                </c:pt>
                <c:pt idx="164">
                  <c:v>42529</c:v>
                </c:pt>
                <c:pt idx="165">
                  <c:v>42528</c:v>
                </c:pt>
                <c:pt idx="166">
                  <c:v>42527</c:v>
                </c:pt>
                <c:pt idx="167">
                  <c:v>42524</c:v>
                </c:pt>
                <c:pt idx="168">
                  <c:v>42523</c:v>
                </c:pt>
                <c:pt idx="169">
                  <c:v>42522</c:v>
                </c:pt>
                <c:pt idx="170">
                  <c:v>42521</c:v>
                </c:pt>
                <c:pt idx="171">
                  <c:v>42520</c:v>
                </c:pt>
                <c:pt idx="172">
                  <c:v>42517</c:v>
                </c:pt>
                <c:pt idx="173">
                  <c:v>42516</c:v>
                </c:pt>
                <c:pt idx="174">
                  <c:v>42515</c:v>
                </c:pt>
                <c:pt idx="175">
                  <c:v>42514</c:v>
                </c:pt>
                <c:pt idx="176">
                  <c:v>42513</c:v>
                </c:pt>
                <c:pt idx="177">
                  <c:v>42510</c:v>
                </c:pt>
                <c:pt idx="178">
                  <c:v>42509</c:v>
                </c:pt>
                <c:pt idx="179">
                  <c:v>42508</c:v>
                </c:pt>
                <c:pt idx="180">
                  <c:v>42507</c:v>
                </c:pt>
                <c:pt idx="181">
                  <c:v>42506</c:v>
                </c:pt>
                <c:pt idx="182">
                  <c:v>42503</c:v>
                </c:pt>
                <c:pt idx="183">
                  <c:v>42502</c:v>
                </c:pt>
                <c:pt idx="184">
                  <c:v>42501</c:v>
                </c:pt>
                <c:pt idx="185">
                  <c:v>42500</c:v>
                </c:pt>
                <c:pt idx="186">
                  <c:v>42499</c:v>
                </c:pt>
                <c:pt idx="187">
                  <c:v>42496</c:v>
                </c:pt>
                <c:pt idx="188">
                  <c:v>42492</c:v>
                </c:pt>
                <c:pt idx="189">
                  <c:v>42488</c:v>
                </c:pt>
                <c:pt idx="190">
                  <c:v>42487</c:v>
                </c:pt>
                <c:pt idx="191">
                  <c:v>42486</c:v>
                </c:pt>
                <c:pt idx="192">
                  <c:v>42485</c:v>
                </c:pt>
                <c:pt idx="193">
                  <c:v>42482</c:v>
                </c:pt>
                <c:pt idx="194">
                  <c:v>42481</c:v>
                </c:pt>
                <c:pt idx="195">
                  <c:v>42480</c:v>
                </c:pt>
                <c:pt idx="196">
                  <c:v>42479</c:v>
                </c:pt>
                <c:pt idx="197">
                  <c:v>42478</c:v>
                </c:pt>
                <c:pt idx="198">
                  <c:v>42475</c:v>
                </c:pt>
                <c:pt idx="199">
                  <c:v>42474</c:v>
                </c:pt>
                <c:pt idx="200">
                  <c:v>42473</c:v>
                </c:pt>
                <c:pt idx="201">
                  <c:v>42472</c:v>
                </c:pt>
                <c:pt idx="202">
                  <c:v>42471</c:v>
                </c:pt>
                <c:pt idx="203">
                  <c:v>42468</c:v>
                </c:pt>
                <c:pt idx="204">
                  <c:v>42467</c:v>
                </c:pt>
                <c:pt idx="205">
                  <c:v>42466</c:v>
                </c:pt>
                <c:pt idx="206">
                  <c:v>42465</c:v>
                </c:pt>
                <c:pt idx="207">
                  <c:v>42464</c:v>
                </c:pt>
                <c:pt idx="208">
                  <c:v>42461</c:v>
                </c:pt>
                <c:pt idx="209">
                  <c:v>42460</c:v>
                </c:pt>
                <c:pt idx="210">
                  <c:v>42459</c:v>
                </c:pt>
                <c:pt idx="211">
                  <c:v>42458</c:v>
                </c:pt>
                <c:pt idx="212">
                  <c:v>42457</c:v>
                </c:pt>
                <c:pt idx="213">
                  <c:v>42454</c:v>
                </c:pt>
                <c:pt idx="214">
                  <c:v>42453</c:v>
                </c:pt>
                <c:pt idx="215">
                  <c:v>42452</c:v>
                </c:pt>
                <c:pt idx="216">
                  <c:v>42451</c:v>
                </c:pt>
                <c:pt idx="217">
                  <c:v>42447</c:v>
                </c:pt>
                <c:pt idx="218">
                  <c:v>42446</c:v>
                </c:pt>
                <c:pt idx="219">
                  <c:v>42445</c:v>
                </c:pt>
                <c:pt idx="220">
                  <c:v>42444</c:v>
                </c:pt>
                <c:pt idx="221">
                  <c:v>42443</c:v>
                </c:pt>
                <c:pt idx="222">
                  <c:v>42440</c:v>
                </c:pt>
                <c:pt idx="223">
                  <c:v>42439</c:v>
                </c:pt>
                <c:pt idx="224">
                  <c:v>42438</c:v>
                </c:pt>
                <c:pt idx="225">
                  <c:v>42437</c:v>
                </c:pt>
                <c:pt idx="226">
                  <c:v>42436</c:v>
                </c:pt>
                <c:pt idx="227">
                  <c:v>42433</c:v>
                </c:pt>
                <c:pt idx="228">
                  <c:v>42432</c:v>
                </c:pt>
                <c:pt idx="229">
                  <c:v>42431</c:v>
                </c:pt>
                <c:pt idx="230">
                  <c:v>42430</c:v>
                </c:pt>
                <c:pt idx="231">
                  <c:v>42429</c:v>
                </c:pt>
                <c:pt idx="232">
                  <c:v>42426</c:v>
                </c:pt>
                <c:pt idx="233">
                  <c:v>42425</c:v>
                </c:pt>
                <c:pt idx="234">
                  <c:v>42424</c:v>
                </c:pt>
                <c:pt idx="235">
                  <c:v>42423</c:v>
                </c:pt>
                <c:pt idx="236">
                  <c:v>42422</c:v>
                </c:pt>
                <c:pt idx="237">
                  <c:v>42419</c:v>
                </c:pt>
                <c:pt idx="238">
                  <c:v>42418</c:v>
                </c:pt>
                <c:pt idx="239">
                  <c:v>42417</c:v>
                </c:pt>
                <c:pt idx="240">
                  <c:v>42416</c:v>
                </c:pt>
                <c:pt idx="241">
                  <c:v>42415</c:v>
                </c:pt>
                <c:pt idx="242">
                  <c:v>42412</c:v>
                </c:pt>
                <c:pt idx="243">
                  <c:v>42410</c:v>
                </c:pt>
                <c:pt idx="244">
                  <c:v>42409</c:v>
                </c:pt>
                <c:pt idx="245">
                  <c:v>42408</c:v>
                </c:pt>
                <c:pt idx="246">
                  <c:v>42405</c:v>
                </c:pt>
                <c:pt idx="247">
                  <c:v>42404</c:v>
                </c:pt>
                <c:pt idx="248">
                  <c:v>42403</c:v>
                </c:pt>
                <c:pt idx="249">
                  <c:v>42402</c:v>
                </c:pt>
                <c:pt idx="250">
                  <c:v>42401</c:v>
                </c:pt>
                <c:pt idx="251">
                  <c:v>42398</c:v>
                </c:pt>
                <c:pt idx="252">
                  <c:v>42397</c:v>
                </c:pt>
                <c:pt idx="253">
                  <c:v>42396</c:v>
                </c:pt>
                <c:pt idx="254">
                  <c:v>42395</c:v>
                </c:pt>
                <c:pt idx="255">
                  <c:v>42394</c:v>
                </c:pt>
                <c:pt idx="256">
                  <c:v>42391</c:v>
                </c:pt>
                <c:pt idx="257">
                  <c:v>42390</c:v>
                </c:pt>
                <c:pt idx="258">
                  <c:v>42389</c:v>
                </c:pt>
                <c:pt idx="259">
                  <c:v>42388</c:v>
                </c:pt>
                <c:pt idx="260">
                  <c:v>42387</c:v>
                </c:pt>
                <c:pt idx="261">
                  <c:v>42384</c:v>
                </c:pt>
                <c:pt idx="262">
                  <c:v>42383</c:v>
                </c:pt>
                <c:pt idx="263">
                  <c:v>42382</c:v>
                </c:pt>
                <c:pt idx="264">
                  <c:v>42381</c:v>
                </c:pt>
                <c:pt idx="265">
                  <c:v>42377</c:v>
                </c:pt>
                <c:pt idx="266">
                  <c:v>42376</c:v>
                </c:pt>
                <c:pt idx="267">
                  <c:v>42375</c:v>
                </c:pt>
                <c:pt idx="268">
                  <c:v>42374</c:v>
                </c:pt>
                <c:pt idx="269">
                  <c:v>42373</c:v>
                </c:pt>
                <c:pt idx="270">
                  <c:v>42368</c:v>
                </c:pt>
                <c:pt idx="271">
                  <c:v>42367</c:v>
                </c:pt>
                <c:pt idx="272">
                  <c:v>42366</c:v>
                </c:pt>
                <c:pt idx="273">
                  <c:v>42363</c:v>
                </c:pt>
                <c:pt idx="274">
                  <c:v>42362</c:v>
                </c:pt>
                <c:pt idx="275">
                  <c:v>42360</c:v>
                </c:pt>
                <c:pt idx="276">
                  <c:v>42359</c:v>
                </c:pt>
                <c:pt idx="277">
                  <c:v>42356</c:v>
                </c:pt>
                <c:pt idx="278">
                  <c:v>42355</c:v>
                </c:pt>
                <c:pt idx="279">
                  <c:v>42354</c:v>
                </c:pt>
                <c:pt idx="280">
                  <c:v>42353</c:v>
                </c:pt>
                <c:pt idx="281">
                  <c:v>42352</c:v>
                </c:pt>
                <c:pt idx="282">
                  <c:v>42349</c:v>
                </c:pt>
                <c:pt idx="283">
                  <c:v>42348</c:v>
                </c:pt>
                <c:pt idx="284">
                  <c:v>42347</c:v>
                </c:pt>
                <c:pt idx="285">
                  <c:v>42346</c:v>
                </c:pt>
                <c:pt idx="286">
                  <c:v>42345</c:v>
                </c:pt>
                <c:pt idx="287">
                  <c:v>42342</c:v>
                </c:pt>
                <c:pt idx="288">
                  <c:v>42341</c:v>
                </c:pt>
                <c:pt idx="289">
                  <c:v>42340</c:v>
                </c:pt>
                <c:pt idx="290">
                  <c:v>42339</c:v>
                </c:pt>
                <c:pt idx="291">
                  <c:v>42338</c:v>
                </c:pt>
                <c:pt idx="292">
                  <c:v>42335</c:v>
                </c:pt>
                <c:pt idx="293">
                  <c:v>42334</c:v>
                </c:pt>
                <c:pt idx="294">
                  <c:v>42333</c:v>
                </c:pt>
                <c:pt idx="295">
                  <c:v>42332</c:v>
                </c:pt>
                <c:pt idx="296">
                  <c:v>42328</c:v>
                </c:pt>
                <c:pt idx="297">
                  <c:v>42327</c:v>
                </c:pt>
                <c:pt idx="298">
                  <c:v>42326</c:v>
                </c:pt>
                <c:pt idx="299">
                  <c:v>42325</c:v>
                </c:pt>
                <c:pt idx="300">
                  <c:v>42324</c:v>
                </c:pt>
                <c:pt idx="301">
                  <c:v>42321</c:v>
                </c:pt>
                <c:pt idx="302">
                  <c:v>42320</c:v>
                </c:pt>
                <c:pt idx="303">
                  <c:v>42319</c:v>
                </c:pt>
                <c:pt idx="304">
                  <c:v>42318</c:v>
                </c:pt>
                <c:pt idx="305">
                  <c:v>42317</c:v>
                </c:pt>
                <c:pt idx="306">
                  <c:v>42314</c:v>
                </c:pt>
                <c:pt idx="307">
                  <c:v>42313</c:v>
                </c:pt>
                <c:pt idx="308">
                  <c:v>42312</c:v>
                </c:pt>
                <c:pt idx="309">
                  <c:v>42310</c:v>
                </c:pt>
                <c:pt idx="310">
                  <c:v>42307</c:v>
                </c:pt>
                <c:pt idx="311">
                  <c:v>42306</c:v>
                </c:pt>
                <c:pt idx="312">
                  <c:v>42305</c:v>
                </c:pt>
                <c:pt idx="313">
                  <c:v>42304</c:v>
                </c:pt>
                <c:pt idx="314">
                  <c:v>42303</c:v>
                </c:pt>
                <c:pt idx="315">
                  <c:v>42300</c:v>
                </c:pt>
                <c:pt idx="316">
                  <c:v>42299</c:v>
                </c:pt>
                <c:pt idx="317">
                  <c:v>42298</c:v>
                </c:pt>
                <c:pt idx="318">
                  <c:v>42297</c:v>
                </c:pt>
                <c:pt idx="319">
                  <c:v>42296</c:v>
                </c:pt>
                <c:pt idx="320">
                  <c:v>42293</c:v>
                </c:pt>
                <c:pt idx="321">
                  <c:v>42292</c:v>
                </c:pt>
                <c:pt idx="322">
                  <c:v>42291</c:v>
                </c:pt>
                <c:pt idx="323">
                  <c:v>42290</c:v>
                </c:pt>
                <c:pt idx="324">
                  <c:v>42286</c:v>
                </c:pt>
                <c:pt idx="325">
                  <c:v>42285</c:v>
                </c:pt>
                <c:pt idx="326">
                  <c:v>42284</c:v>
                </c:pt>
                <c:pt idx="327">
                  <c:v>42283</c:v>
                </c:pt>
                <c:pt idx="328">
                  <c:v>42282</c:v>
                </c:pt>
                <c:pt idx="329">
                  <c:v>42279</c:v>
                </c:pt>
                <c:pt idx="330">
                  <c:v>42278</c:v>
                </c:pt>
                <c:pt idx="331">
                  <c:v>42277</c:v>
                </c:pt>
                <c:pt idx="332">
                  <c:v>42276</c:v>
                </c:pt>
                <c:pt idx="333">
                  <c:v>42275</c:v>
                </c:pt>
                <c:pt idx="334">
                  <c:v>42272</c:v>
                </c:pt>
                <c:pt idx="335">
                  <c:v>42271</c:v>
                </c:pt>
                <c:pt idx="336">
                  <c:v>42265</c:v>
                </c:pt>
                <c:pt idx="337">
                  <c:v>42264</c:v>
                </c:pt>
                <c:pt idx="338">
                  <c:v>42263</c:v>
                </c:pt>
                <c:pt idx="339">
                  <c:v>42262</c:v>
                </c:pt>
                <c:pt idx="340">
                  <c:v>42261</c:v>
                </c:pt>
                <c:pt idx="341">
                  <c:v>42258</c:v>
                </c:pt>
                <c:pt idx="342">
                  <c:v>42257</c:v>
                </c:pt>
                <c:pt idx="343">
                  <c:v>42256</c:v>
                </c:pt>
                <c:pt idx="344">
                  <c:v>42255</c:v>
                </c:pt>
                <c:pt idx="345">
                  <c:v>42254</c:v>
                </c:pt>
                <c:pt idx="346">
                  <c:v>42251</c:v>
                </c:pt>
                <c:pt idx="347">
                  <c:v>42250</c:v>
                </c:pt>
                <c:pt idx="348">
                  <c:v>42249</c:v>
                </c:pt>
                <c:pt idx="349">
                  <c:v>42248</c:v>
                </c:pt>
                <c:pt idx="350">
                  <c:v>42247</c:v>
                </c:pt>
                <c:pt idx="351">
                  <c:v>42244</c:v>
                </c:pt>
                <c:pt idx="352">
                  <c:v>42243</c:v>
                </c:pt>
                <c:pt idx="353">
                  <c:v>42242</c:v>
                </c:pt>
                <c:pt idx="354">
                  <c:v>42241</c:v>
                </c:pt>
                <c:pt idx="355">
                  <c:v>42240</c:v>
                </c:pt>
                <c:pt idx="356">
                  <c:v>42237</c:v>
                </c:pt>
                <c:pt idx="357">
                  <c:v>42236</c:v>
                </c:pt>
                <c:pt idx="358">
                  <c:v>42235</c:v>
                </c:pt>
                <c:pt idx="359">
                  <c:v>42234</c:v>
                </c:pt>
                <c:pt idx="360">
                  <c:v>42233</c:v>
                </c:pt>
                <c:pt idx="361">
                  <c:v>42230</c:v>
                </c:pt>
                <c:pt idx="362">
                  <c:v>42229</c:v>
                </c:pt>
                <c:pt idx="363">
                  <c:v>42228</c:v>
                </c:pt>
                <c:pt idx="364">
                  <c:v>42227</c:v>
                </c:pt>
                <c:pt idx="365">
                  <c:v>42226</c:v>
                </c:pt>
                <c:pt idx="366">
                  <c:v>42223</c:v>
                </c:pt>
                <c:pt idx="367">
                  <c:v>42222</c:v>
                </c:pt>
                <c:pt idx="368">
                  <c:v>42221</c:v>
                </c:pt>
                <c:pt idx="369">
                  <c:v>42220</c:v>
                </c:pt>
                <c:pt idx="370">
                  <c:v>42219</c:v>
                </c:pt>
                <c:pt idx="371">
                  <c:v>42216</c:v>
                </c:pt>
                <c:pt idx="372">
                  <c:v>42215</c:v>
                </c:pt>
                <c:pt idx="373">
                  <c:v>42214</c:v>
                </c:pt>
                <c:pt idx="374">
                  <c:v>42213</c:v>
                </c:pt>
                <c:pt idx="375">
                  <c:v>42212</c:v>
                </c:pt>
                <c:pt idx="376">
                  <c:v>42209</c:v>
                </c:pt>
                <c:pt idx="377">
                  <c:v>42208</c:v>
                </c:pt>
                <c:pt idx="378">
                  <c:v>42207</c:v>
                </c:pt>
                <c:pt idx="379">
                  <c:v>42206</c:v>
                </c:pt>
                <c:pt idx="380">
                  <c:v>42202</c:v>
                </c:pt>
                <c:pt idx="381">
                  <c:v>42201</c:v>
                </c:pt>
                <c:pt idx="382">
                  <c:v>42200</c:v>
                </c:pt>
                <c:pt idx="383">
                  <c:v>42199</c:v>
                </c:pt>
                <c:pt idx="384">
                  <c:v>42198</c:v>
                </c:pt>
                <c:pt idx="385">
                  <c:v>42195</c:v>
                </c:pt>
                <c:pt idx="386">
                  <c:v>42194</c:v>
                </c:pt>
                <c:pt idx="387">
                  <c:v>42193</c:v>
                </c:pt>
                <c:pt idx="388">
                  <c:v>42192</c:v>
                </c:pt>
                <c:pt idx="389">
                  <c:v>42191</c:v>
                </c:pt>
                <c:pt idx="390">
                  <c:v>42188</c:v>
                </c:pt>
                <c:pt idx="391">
                  <c:v>42187</c:v>
                </c:pt>
                <c:pt idx="392">
                  <c:v>42186</c:v>
                </c:pt>
                <c:pt idx="393">
                  <c:v>42185</c:v>
                </c:pt>
                <c:pt idx="394">
                  <c:v>42184</c:v>
                </c:pt>
                <c:pt idx="395">
                  <c:v>42181</c:v>
                </c:pt>
                <c:pt idx="396">
                  <c:v>42180</c:v>
                </c:pt>
                <c:pt idx="397">
                  <c:v>42179</c:v>
                </c:pt>
                <c:pt idx="398">
                  <c:v>42178</c:v>
                </c:pt>
                <c:pt idx="399">
                  <c:v>42177</c:v>
                </c:pt>
                <c:pt idx="400">
                  <c:v>42174</c:v>
                </c:pt>
                <c:pt idx="401">
                  <c:v>42173</c:v>
                </c:pt>
                <c:pt idx="402">
                  <c:v>42172</c:v>
                </c:pt>
                <c:pt idx="403">
                  <c:v>42171</c:v>
                </c:pt>
                <c:pt idx="404">
                  <c:v>42170</c:v>
                </c:pt>
                <c:pt idx="405">
                  <c:v>42167</c:v>
                </c:pt>
                <c:pt idx="406">
                  <c:v>42166</c:v>
                </c:pt>
                <c:pt idx="407">
                  <c:v>42165</c:v>
                </c:pt>
                <c:pt idx="408">
                  <c:v>42164</c:v>
                </c:pt>
                <c:pt idx="409">
                  <c:v>42163</c:v>
                </c:pt>
                <c:pt idx="410">
                  <c:v>42160</c:v>
                </c:pt>
                <c:pt idx="411">
                  <c:v>42159</c:v>
                </c:pt>
                <c:pt idx="412">
                  <c:v>42158</c:v>
                </c:pt>
                <c:pt idx="413">
                  <c:v>42157</c:v>
                </c:pt>
                <c:pt idx="414">
                  <c:v>42156</c:v>
                </c:pt>
                <c:pt idx="415">
                  <c:v>42153</c:v>
                </c:pt>
                <c:pt idx="416">
                  <c:v>42152</c:v>
                </c:pt>
                <c:pt idx="417">
                  <c:v>42151</c:v>
                </c:pt>
                <c:pt idx="418">
                  <c:v>42150</c:v>
                </c:pt>
                <c:pt idx="419">
                  <c:v>42149</c:v>
                </c:pt>
                <c:pt idx="420">
                  <c:v>42146</c:v>
                </c:pt>
                <c:pt idx="421">
                  <c:v>42145</c:v>
                </c:pt>
                <c:pt idx="422">
                  <c:v>42144</c:v>
                </c:pt>
                <c:pt idx="423">
                  <c:v>42143</c:v>
                </c:pt>
                <c:pt idx="424">
                  <c:v>42142</c:v>
                </c:pt>
                <c:pt idx="425">
                  <c:v>42139</c:v>
                </c:pt>
                <c:pt idx="426">
                  <c:v>42138</c:v>
                </c:pt>
                <c:pt idx="427">
                  <c:v>42137</c:v>
                </c:pt>
                <c:pt idx="428">
                  <c:v>42136</c:v>
                </c:pt>
                <c:pt idx="429">
                  <c:v>42135</c:v>
                </c:pt>
                <c:pt idx="430">
                  <c:v>42132</c:v>
                </c:pt>
                <c:pt idx="431">
                  <c:v>42131</c:v>
                </c:pt>
                <c:pt idx="432">
                  <c:v>42125</c:v>
                </c:pt>
                <c:pt idx="433">
                  <c:v>42124</c:v>
                </c:pt>
                <c:pt idx="434">
                  <c:v>42122</c:v>
                </c:pt>
                <c:pt idx="435">
                  <c:v>42121</c:v>
                </c:pt>
                <c:pt idx="436">
                  <c:v>42118</c:v>
                </c:pt>
                <c:pt idx="437">
                  <c:v>42117</c:v>
                </c:pt>
                <c:pt idx="438">
                  <c:v>42116</c:v>
                </c:pt>
                <c:pt idx="439">
                  <c:v>42115</c:v>
                </c:pt>
                <c:pt idx="440">
                  <c:v>42114</c:v>
                </c:pt>
                <c:pt idx="441">
                  <c:v>42111</c:v>
                </c:pt>
                <c:pt idx="442">
                  <c:v>42110</c:v>
                </c:pt>
                <c:pt idx="443">
                  <c:v>42109</c:v>
                </c:pt>
                <c:pt idx="444">
                  <c:v>42108</c:v>
                </c:pt>
                <c:pt idx="445">
                  <c:v>42107</c:v>
                </c:pt>
                <c:pt idx="446">
                  <c:v>42104</c:v>
                </c:pt>
                <c:pt idx="447">
                  <c:v>42103</c:v>
                </c:pt>
                <c:pt idx="448">
                  <c:v>42102</c:v>
                </c:pt>
                <c:pt idx="449">
                  <c:v>42101</c:v>
                </c:pt>
                <c:pt idx="450">
                  <c:v>42100</c:v>
                </c:pt>
                <c:pt idx="451">
                  <c:v>42097</c:v>
                </c:pt>
                <c:pt idx="452">
                  <c:v>42096</c:v>
                </c:pt>
                <c:pt idx="453">
                  <c:v>42095</c:v>
                </c:pt>
                <c:pt idx="454">
                  <c:v>42094</c:v>
                </c:pt>
                <c:pt idx="455">
                  <c:v>42093</c:v>
                </c:pt>
                <c:pt idx="456">
                  <c:v>42090</c:v>
                </c:pt>
                <c:pt idx="457">
                  <c:v>42089</c:v>
                </c:pt>
                <c:pt idx="458">
                  <c:v>42088</c:v>
                </c:pt>
                <c:pt idx="459">
                  <c:v>42087</c:v>
                </c:pt>
                <c:pt idx="460">
                  <c:v>42086</c:v>
                </c:pt>
                <c:pt idx="461">
                  <c:v>42083</c:v>
                </c:pt>
                <c:pt idx="462">
                  <c:v>42082</c:v>
                </c:pt>
                <c:pt idx="463">
                  <c:v>42081</c:v>
                </c:pt>
                <c:pt idx="464">
                  <c:v>42080</c:v>
                </c:pt>
                <c:pt idx="465">
                  <c:v>42079</c:v>
                </c:pt>
                <c:pt idx="466">
                  <c:v>42076</c:v>
                </c:pt>
                <c:pt idx="467">
                  <c:v>42075</c:v>
                </c:pt>
                <c:pt idx="468">
                  <c:v>42074</c:v>
                </c:pt>
                <c:pt idx="469">
                  <c:v>42073</c:v>
                </c:pt>
                <c:pt idx="470">
                  <c:v>42072</c:v>
                </c:pt>
                <c:pt idx="471">
                  <c:v>42069</c:v>
                </c:pt>
                <c:pt idx="472">
                  <c:v>42068</c:v>
                </c:pt>
                <c:pt idx="473">
                  <c:v>42067</c:v>
                </c:pt>
                <c:pt idx="474">
                  <c:v>42066</c:v>
                </c:pt>
                <c:pt idx="475">
                  <c:v>42065</c:v>
                </c:pt>
                <c:pt idx="476">
                  <c:v>42062</c:v>
                </c:pt>
                <c:pt idx="477">
                  <c:v>42061</c:v>
                </c:pt>
                <c:pt idx="478">
                  <c:v>42060</c:v>
                </c:pt>
                <c:pt idx="479">
                  <c:v>42059</c:v>
                </c:pt>
                <c:pt idx="480">
                  <c:v>42058</c:v>
                </c:pt>
                <c:pt idx="481">
                  <c:v>42055</c:v>
                </c:pt>
                <c:pt idx="482">
                  <c:v>42054</c:v>
                </c:pt>
                <c:pt idx="483">
                  <c:v>42053</c:v>
                </c:pt>
                <c:pt idx="484">
                  <c:v>42052</c:v>
                </c:pt>
                <c:pt idx="485">
                  <c:v>42051</c:v>
                </c:pt>
                <c:pt idx="486">
                  <c:v>42048</c:v>
                </c:pt>
                <c:pt idx="487">
                  <c:v>42047</c:v>
                </c:pt>
                <c:pt idx="488">
                  <c:v>42045</c:v>
                </c:pt>
                <c:pt idx="489">
                  <c:v>42044</c:v>
                </c:pt>
                <c:pt idx="490">
                  <c:v>42041</c:v>
                </c:pt>
                <c:pt idx="491">
                  <c:v>42040</c:v>
                </c:pt>
                <c:pt idx="492">
                  <c:v>42039</c:v>
                </c:pt>
                <c:pt idx="493">
                  <c:v>42038</c:v>
                </c:pt>
                <c:pt idx="494">
                  <c:v>42037</c:v>
                </c:pt>
                <c:pt idx="495">
                  <c:v>42034</c:v>
                </c:pt>
                <c:pt idx="496">
                  <c:v>42033</c:v>
                </c:pt>
                <c:pt idx="497">
                  <c:v>42032</c:v>
                </c:pt>
                <c:pt idx="498">
                  <c:v>42031</c:v>
                </c:pt>
                <c:pt idx="499">
                  <c:v>42030</c:v>
                </c:pt>
                <c:pt idx="500">
                  <c:v>42027</c:v>
                </c:pt>
                <c:pt idx="501">
                  <c:v>42026</c:v>
                </c:pt>
                <c:pt idx="502">
                  <c:v>42025</c:v>
                </c:pt>
                <c:pt idx="503">
                  <c:v>42024</c:v>
                </c:pt>
                <c:pt idx="504">
                  <c:v>42023</c:v>
                </c:pt>
                <c:pt idx="505">
                  <c:v>42020</c:v>
                </c:pt>
                <c:pt idx="506">
                  <c:v>42019</c:v>
                </c:pt>
                <c:pt idx="507">
                  <c:v>42018</c:v>
                </c:pt>
                <c:pt idx="508">
                  <c:v>42017</c:v>
                </c:pt>
                <c:pt idx="509">
                  <c:v>42013</c:v>
                </c:pt>
                <c:pt idx="510">
                  <c:v>42012</c:v>
                </c:pt>
                <c:pt idx="511">
                  <c:v>42011</c:v>
                </c:pt>
                <c:pt idx="512">
                  <c:v>42010</c:v>
                </c:pt>
                <c:pt idx="513">
                  <c:v>42009</c:v>
                </c:pt>
                <c:pt idx="514">
                  <c:v>42003</c:v>
                </c:pt>
                <c:pt idx="515">
                  <c:v>42002</c:v>
                </c:pt>
                <c:pt idx="516">
                  <c:v>41999</c:v>
                </c:pt>
                <c:pt idx="517">
                  <c:v>41998</c:v>
                </c:pt>
                <c:pt idx="518">
                  <c:v>41997</c:v>
                </c:pt>
                <c:pt idx="519">
                  <c:v>41995</c:v>
                </c:pt>
                <c:pt idx="520">
                  <c:v>41992</c:v>
                </c:pt>
                <c:pt idx="521">
                  <c:v>41991</c:v>
                </c:pt>
                <c:pt idx="522">
                  <c:v>41990</c:v>
                </c:pt>
                <c:pt idx="523">
                  <c:v>41989</c:v>
                </c:pt>
                <c:pt idx="524">
                  <c:v>41988</c:v>
                </c:pt>
                <c:pt idx="525">
                  <c:v>41985</c:v>
                </c:pt>
                <c:pt idx="526">
                  <c:v>41984</c:v>
                </c:pt>
                <c:pt idx="527">
                  <c:v>41983</c:v>
                </c:pt>
                <c:pt idx="528">
                  <c:v>41982</c:v>
                </c:pt>
                <c:pt idx="529">
                  <c:v>41981</c:v>
                </c:pt>
                <c:pt idx="530">
                  <c:v>41978</c:v>
                </c:pt>
                <c:pt idx="531">
                  <c:v>41977</c:v>
                </c:pt>
                <c:pt idx="532">
                  <c:v>41976</c:v>
                </c:pt>
                <c:pt idx="533">
                  <c:v>41975</c:v>
                </c:pt>
                <c:pt idx="534">
                  <c:v>41974</c:v>
                </c:pt>
                <c:pt idx="535">
                  <c:v>41971</c:v>
                </c:pt>
                <c:pt idx="536">
                  <c:v>41970</c:v>
                </c:pt>
                <c:pt idx="537">
                  <c:v>41969</c:v>
                </c:pt>
                <c:pt idx="538">
                  <c:v>41968</c:v>
                </c:pt>
                <c:pt idx="539">
                  <c:v>41964</c:v>
                </c:pt>
                <c:pt idx="540">
                  <c:v>41963</c:v>
                </c:pt>
                <c:pt idx="541">
                  <c:v>41962</c:v>
                </c:pt>
                <c:pt idx="542">
                  <c:v>41961</c:v>
                </c:pt>
                <c:pt idx="543">
                  <c:v>41960</c:v>
                </c:pt>
                <c:pt idx="544">
                  <c:v>41957</c:v>
                </c:pt>
                <c:pt idx="545">
                  <c:v>41956</c:v>
                </c:pt>
                <c:pt idx="546">
                  <c:v>41955</c:v>
                </c:pt>
                <c:pt idx="547">
                  <c:v>41954</c:v>
                </c:pt>
                <c:pt idx="548">
                  <c:v>41953</c:v>
                </c:pt>
                <c:pt idx="549">
                  <c:v>41950</c:v>
                </c:pt>
                <c:pt idx="550">
                  <c:v>41949</c:v>
                </c:pt>
                <c:pt idx="551">
                  <c:v>41948</c:v>
                </c:pt>
                <c:pt idx="552">
                  <c:v>41947</c:v>
                </c:pt>
                <c:pt idx="553">
                  <c:v>41943</c:v>
                </c:pt>
                <c:pt idx="554">
                  <c:v>41942</c:v>
                </c:pt>
                <c:pt idx="555">
                  <c:v>41941</c:v>
                </c:pt>
                <c:pt idx="556">
                  <c:v>41940</c:v>
                </c:pt>
                <c:pt idx="557">
                  <c:v>41939</c:v>
                </c:pt>
                <c:pt idx="558">
                  <c:v>41936</c:v>
                </c:pt>
                <c:pt idx="559">
                  <c:v>41935</c:v>
                </c:pt>
                <c:pt idx="560">
                  <c:v>41934</c:v>
                </c:pt>
                <c:pt idx="561">
                  <c:v>41933</c:v>
                </c:pt>
                <c:pt idx="562">
                  <c:v>41932</c:v>
                </c:pt>
                <c:pt idx="563">
                  <c:v>41929</c:v>
                </c:pt>
                <c:pt idx="564">
                  <c:v>41928</c:v>
                </c:pt>
                <c:pt idx="565">
                  <c:v>41927</c:v>
                </c:pt>
                <c:pt idx="566">
                  <c:v>41926</c:v>
                </c:pt>
                <c:pt idx="567">
                  <c:v>41922</c:v>
                </c:pt>
                <c:pt idx="568">
                  <c:v>41921</c:v>
                </c:pt>
                <c:pt idx="569">
                  <c:v>41920</c:v>
                </c:pt>
                <c:pt idx="570">
                  <c:v>41919</c:v>
                </c:pt>
                <c:pt idx="571">
                  <c:v>41918</c:v>
                </c:pt>
                <c:pt idx="572">
                  <c:v>41915</c:v>
                </c:pt>
                <c:pt idx="573">
                  <c:v>41914</c:v>
                </c:pt>
                <c:pt idx="574">
                  <c:v>41913</c:v>
                </c:pt>
                <c:pt idx="575">
                  <c:v>41912</c:v>
                </c:pt>
                <c:pt idx="576">
                  <c:v>41911</c:v>
                </c:pt>
                <c:pt idx="577">
                  <c:v>41908</c:v>
                </c:pt>
                <c:pt idx="578">
                  <c:v>41907</c:v>
                </c:pt>
                <c:pt idx="579">
                  <c:v>41906</c:v>
                </c:pt>
                <c:pt idx="580">
                  <c:v>41904</c:v>
                </c:pt>
                <c:pt idx="581">
                  <c:v>41901</c:v>
                </c:pt>
                <c:pt idx="582">
                  <c:v>41900</c:v>
                </c:pt>
                <c:pt idx="583">
                  <c:v>41899</c:v>
                </c:pt>
                <c:pt idx="584">
                  <c:v>41898</c:v>
                </c:pt>
                <c:pt idx="585">
                  <c:v>41894</c:v>
                </c:pt>
                <c:pt idx="586">
                  <c:v>41893</c:v>
                </c:pt>
                <c:pt idx="587">
                  <c:v>41892</c:v>
                </c:pt>
                <c:pt idx="588">
                  <c:v>41891</c:v>
                </c:pt>
                <c:pt idx="589">
                  <c:v>41890</c:v>
                </c:pt>
                <c:pt idx="590">
                  <c:v>41887</c:v>
                </c:pt>
                <c:pt idx="591">
                  <c:v>41886</c:v>
                </c:pt>
                <c:pt idx="592">
                  <c:v>41885</c:v>
                </c:pt>
                <c:pt idx="593">
                  <c:v>41884</c:v>
                </c:pt>
                <c:pt idx="594">
                  <c:v>41883</c:v>
                </c:pt>
                <c:pt idx="595">
                  <c:v>41880</c:v>
                </c:pt>
                <c:pt idx="596">
                  <c:v>41879</c:v>
                </c:pt>
                <c:pt idx="597">
                  <c:v>41878</c:v>
                </c:pt>
                <c:pt idx="598">
                  <c:v>41877</c:v>
                </c:pt>
                <c:pt idx="599">
                  <c:v>41876</c:v>
                </c:pt>
                <c:pt idx="600">
                  <c:v>41873</c:v>
                </c:pt>
                <c:pt idx="601">
                  <c:v>41872</c:v>
                </c:pt>
                <c:pt idx="602">
                  <c:v>41871</c:v>
                </c:pt>
                <c:pt idx="603">
                  <c:v>41870</c:v>
                </c:pt>
                <c:pt idx="604">
                  <c:v>41869</c:v>
                </c:pt>
                <c:pt idx="605">
                  <c:v>41866</c:v>
                </c:pt>
                <c:pt idx="606">
                  <c:v>41865</c:v>
                </c:pt>
                <c:pt idx="607">
                  <c:v>41864</c:v>
                </c:pt>
                <c:pt idx="608">
                  <c:v>41863</c:v>
                </c:pt>
                <c:pt idx="609">
                  <c:v>41862</c:v>
                </c:pt>
                <c:pt idx="610">
                  <c:v>41859</c:v>
                </c:pt>
                <c:pt idx="611">
                  <c:v>41858</c:v>
                </c:pt>
                <c:pt idx="612">
                  <c:v>41857</c:v>
                </c:pt>
                <c:pt idx="613">
                  <c:v>41856</c:v>
                </c:pt>
                <c:pt idx="614">
                  <c:v>41855</c:v>
                </c:pt>
                <c:pt idx="615">
                  <c:v>41852</c:v>
                </c:pt>
                <c:pt idx="616">
                  <c:v>41851</c:v>
                </c:pt>
                <c:pt idx="617">
                  <c:v>41850</c:v>
                </c:pt>
                <c:pt idx="618">
                  <c:v>41849</c:v>
                </c:pt>
                <c:pt idx="619">
                  <c:v>41848</c:v>
                </c:pt>
                <c:pt idx="620">
                  <c:v>41845</c:v>
                </c:pt>
                <c:pt idx="621">
                  <c:v>41844</c:v>
                </c:pt>
                <c:pt idx="622">
                  <c:v>41843</c:v>
                </c:pt>
                <c:pt idx="623">
                  <c:v>41842</c:v>
                </c:pt>
                <c:pt idx="624">
                  <c:v>41838</c:v>
                </c:pt>
                <c:pt idx="625">
                  <c:v>41837</c:v>
                </c:pt>
                <c:pt idx="626">
                  <c:v>41836</c:v>
                </c:pt>
                <c:pt idx="627">
                  <c:v>41835</c:v>
                </c:pt>
                <c:pt idx="628">
                  <c:v>41834</c:v>
                </c:pt>
                <c:pt idx="629">
                  <c:v>41831</c:v>
                </c:pt>
                <c:pt idx="630">
                  <c:v>41830</c:v>
                </c:pt>
                <c:pt idx="631">
                  <c:v>41829</c:v>
                </c:pt>
                <c:pt idx="632">
                  <c:v>41828</c:v>
                </c:pt>
                <c:pt idx="633">
                  <c:v>41827</c:v>
                </c:pt>
                <c:pt idx="634">
                  <c:v>41824</c:v>
                </c:pt>
                <c:pt idx="635">
                  <c:v>41823</c:v>
                </c:pt>
                <c:pt idx="636">
                  <c:v>41822</c:v>
                </c:pt>
                <c:pt idx="637">
                  <c:v>41821</c:v>
                </c:pt>
                <c:pt idx="638">
                  <c:v>41820</c:v>
                </c:pt>
                <c:pt idx="639">
                  <c:v>41817</c:v>
                </c:pt>
                <c:pt idx="640">
                  <c:v>41816</c:v>
                </c:pt>
                <c:pt idx="641">
                  <c:v>41815</c:v>
                </c:pt>
                <c:pt idx="642">
                  <c:v>41814</c:v>
                </c:pt>
                <c:pt idx="643">
                  <c:v>41813</c:v>
                </c:pt>
                <c:pt idx="644">
                  <c:v>41810</c:v>
                </c:pt>
                <c:pt idx="645">
                  <c:v>41809</c:v>
                </c:pt>
                <c:pt idx="646">
                  <c:v>41808</c:v>
                </c:pt>
                <c:pt idx="647">
                  <c:v>41807</c:v>
                </c:pt>
                <c:pt idx="648">
                  <c:v>41806</c:v>
                </c:pt>
                <c:pt idx="649">
                  <c:v>41803</c:v>
                </c:pt>
                <c:pt idx="650">
                  <c:v>41802</c:v>
                </c:pt>
                <c:pt idx="651">
                  <c:v>41801</c:v>
                </c:pt>
                <c:pt idx="652">
                  <c:v>41800</c:v>
                </c:pt>
                <c:pt idx="653">
                  <c:v>41799</c:v>
                </c:pt>
                <c:pt idx="654">
                  <c:v>41796</c:v>
                </c:pt>
                <c:pt idx="655">
                  <c:v>41795</c:v>
                </c:pt>
                <c:pt idx="656">
                  <c:v>41794</c:v>
                </c:pt>
                <c:pt idx="657">
                  <c:v>41793</c:v>
                </c:pt>
                <c:pt idx="658">
                  <c:v>41792</c:v>
                </c:pt>
                <c:pt idx="659">
                  <c:v>41789</c:v>
                </c:pt>
                <c:pt idx="660">
                  <c:v>41788</c:v>
                </c:pt>
                <c:pt idx="661">
                  <c:v>41787</c:v>
                </c:pt>
                <c:pt idx="662">
                  <c:v>41786</c:v>
                </c:pt>
                <c:pt idx="663">
                  <c:v>41785</c:v>
                </c:pt>
                <c:pt idx="664">
                  <c:v>41782</c:v>
                </c:pt>
                <c:pt idx="665">
                  <c:v>41781</c:v>
                </c:pt>
                <c:pt idx="666">
                  <c:v>41780</c:v>
                </c:pt>
                <c:pt idx="667">
                  <c:v>41779</c:v>
                </c:pt>
                <c:pt idx="668">
                  <c:v>41778</c:v>
                </c:pt>
                <c:pt idx="669">
                  <c:v>41775</c:v>
                </c:pt>
                <c:pt idx="670">
                  <c:v>41774</c:v>
                </c:pt>
                <c:pt idx="671">
                  <c:v>41773</c:v>
                </c:pt>
                <c:pt idx="672">
                  <c:v>41772</c:v>
                </c:pt>
                <c:pt idx="673">
                  <c:v>41771</c:v>
                </c:pt>
                <c:pt idx="674">
                  <c:v>41768</c:v>
                </c:pt>
                <c:pt idx="675">
                  <c:v>41767</c:v>
                </c:pt>
                <c:pt idx="676">
                  <c:v>41766</c:v>
                </c:pt>
                <c:pt idx="677">
                  <c:v>41761</c:v>
                </c:pt>
                <c:pt idx="678">
                  <c:v>41760</c:v>
                </c:pt>
                <c:pt idx="679">
                  <c:v>41759</c:v>
                </c:pt>
                <c:pt idx="680">
                  <c:v>41757</c:v>
                </c:pt>
                <c:pt idx="681">
                  <c:v>41754</c:v>
                </c:pt>
                <c:pt idx="682">
                  <c:v>41753</c:v>
                </c:pt>
                <c:pt idx="683">
                  <c:v>41752</c:v>
                </c:pt>
                <c:pt idx="684">
                  <c:v>41751</c:v>
                </c:pt>
                <c:pt idx="685">
                  <c:v>41750</c:v>
                </c:pt>
                <c:pt idx="686">
                  <c:v>41747</c:v>
                </c:pt>
                <c:pt idx="687">
                  <c:v>41746</c:v>
                </c:pt>
                <c:pt idx="688">
                  <c:v>41745</c:v>
                </c:pt>
                <c:pt idx="689">
                  <c:v>41744</c:v>
                </c:pt>
                <c:pt idx="690">
                  <c:v>41743</c:v>
                </c:pt>
                <c:pt idx="691">
                  <c:v>41740</c:v>
                </c:pt>
                <c:pt idx="692">
                  <c:v>41739</c:v>
                </c:pt>
                <c:pt idx="693">
                  <c:v>41738</c:v>
                </c:pt>
                <c:pt idx="694">
                  <c:v>41737</c:v>
                </c:pt>
                <c:pt idx="695">
                  <c:v>41736</c:v>
                </c:pt>
                <c:pt idx="696">
                  <c:v>41733</c:v>
                </c:pt>
                <c:pt idx="697">
                  <c:v>41732</c:v>
                </c:pt>
                <c:pt idx="698">
                  <c:v>41731</c:v>
                </c:pt>
                <c:pt idx="699">
                  <c:v>41730</c:v>
                </c:pt>
                <c:pt idx="700">
                  <c:v>41729</c:v>
                </c:pt>
                <c:pt idx="701">
                  <c:v>41726</c:v>
                </c:pt>
                <c:pt idx="702">
                  <c:v>41725</c:v>
                </c:pt>
                <c:pt idx="703">
                  <c:v>41724</c:v>
                </c:pt>
                <c:pt idx="704">
                  <c:v>41723</c:v>
                </c:pt>
                <c:pt idx="705">
                  <c:v>41722</c:v>
                </c:pt>
                <c:pt idx="706">
                  <c:v>41718</c:v>
                </c:pt>
                <c:pt idx="707">
                  <c:v>41717</c:v>
                </c:pt>
                <c:pt idx="708">
                  <c:v>41716</c:v>
                </c:pt>
                <c:pt idx="709">
                  <c:v>41715</c:v>
                </c:pt>
                <c:pt idx="710">
                  <c:v>41712</c:v>
                </c:pt>
                <c:pt idx="711">
                  <c:v>41711</c:v>
                </c:pt>
                <c:pt idx="712">
                  <c:v>41710</c:v>
                </c:pt>
                <c:pt idx="713">
                  <c:v>41709</c:v>
                </c:pt>
                <c:pt idx="714">
                  <c:v>41708</c:v>
                </c:pt>
                <c:pt idx="715">
                  <c:v>41705</c:v>
                </c:pt>
                <c:pt idx="716">
                  <c:v>41704</c:v>
                </c:pt>
                <c:pt idx="717">
                  <c:v>41703</c:v>
                </c:pt>
                <c:pt idx="718">
                  <c:v>41702</c:v>
                </c:pt>
                <c:pt idx="719">
                  <c:v>41701</c:v>
                </c:pt>
                <c:pt idx="720">
                  <c:v>41698</c:v>
                </c:pt>
                <c:pt idx="721">
                  <c:v>41697</c:v>
                </c:pt>
                <c:pt idx="722">
                  <c:v>41696</c:v>
                </c:pt>
                <c:pt idx="723">
                  <c:v>41695</c:v>
                </c:pt>
                <c:pt idx="724">
                  <c:v>41694</c:v>
                </c:pt>
                <c:pt idx="725">
                  <c:v>41691</c:v>
                </c:pt>
                <c:pt idx="726">
                  <c:v>41690</c:v>
                </c:pt>
                <c:pt idx="727">
                  <c:v>41689</c:v>
                </c:pt>
                <c:pt idx="728">
                  <c:v>41688</c:v>
                </c:pt>
                <c:pt idx="729">
                  <c:v>41687</c:v>
                </c:pt>
                <c:pt idx="730">
                  <c:v>41684</c:v>
                </c:pt>
                <c:pt idx="731">
                  <c:v>41683</c:v>
                </c:pt>
                <c:pt idx="732">
                  <c:v>41682</c:v>
                </c:pt>
              </c:numCache>
            </c:numRef>
          </c:cat>
          <c:val>
            <c:numRef>
              <c:f>信用!$Y$26:$Y$758</c:f>
              <c:numCache>
                <c:formatCode>#,##0"円"</c:formatCode>
                <c:ptCount val="733"/>
                <c:pt idx="0">
                  <c:v>1042500</c:v>
                </c:pt>
                <c:pt idx="1">
                  <c:v>1042500</c:v>
                </c:pt>
                <c:pt idx="2">
                  <c:v>1047500</c:v>
                </c:pt>
                <c:pt idx="3">
                  <c:v>1039500</c:v>
                </c:pt>
                <c:pt idx="4">
                  <c:v>1030000</c:v>
                </c:pt>
                <c:pt idx="5">
                  <c:v>1043500</c:v>
                </c:pt>
                <c:pt idx="6">
                  <c:v>1051500</c:v>
                </c:pt>
                <c:pt idx="7">
                  <c:v>1072500</c:v>
                </c:pt>
                <c:pt idx="8">
                  <c:v>1083000</c:v>
                </c:pt>
                <c:pt idx="9">
                  <c:v>1064500</c:v>
                </c:pt>
                <c:pt idx="10">
                  <c:v>1033500</c:v>
                </c:pt>
                <c:pt idx="11">
                  <c:v>1029500</c:v>
                </c:pt>
                <c:pt idx="12">
                  <c:v>1056000</c:v>
                </c:pt>
                <c:pt idx="13">
                  <c:v>1064000</c:v>
                </c:pt>
                <c:pt idx="14">
                  <c:v>1058000</c:v>
                </c:pt>
                <c:pt idx="15">
                  <c:v>1036500</c:v>
                </c:pt>
                <c:pt idx="16">
                  <c:v>1041500</c:v>
                </c:pt>
                <c:pt idx="17">
                  <c:v>1058500</c:v>
                </c:pt>
                <c:pt idx="18">
                  <c:v>1069500</c:v>
                </c:pt>
                <c:pt idx="19">
                  <c:v>1064000</c:v>
                </c:pt>
                <c:pt idx="20">
                  <c:v>1078000</c:v>
                </c:pt>
                <c:pt idx="21">
                  <c:v>1060500</c:v>
                </c:pt>
                <c:pt idx="22">
                  <c:v>1072000</c:v>
                </c:pt>
                <c:pt idx="23">
                  <c:v>1082500</c:v>
                </c:pt>
                <c:pt idx="24">
                  <c:v>1078500</c:v>
                </c:pt>
                <c:pt idx="25">
                  <c:v>1049000</c:v>
                </c:pt>
                <c:pt idx="26">
                  <c:v>1046000</c:v>
                </c:pt>
                <c:pt idx="27">
                  <c:v>1072500</c:v>
                </c:pt>
                <c:pt idx="28">
                  <c:v>1078500</c:v>
                </c:pt>
                <c:pt idx="29">
                  <c:v>1074500</c:v>
                </c:pt>
                <c:pt idx="30">
                  <c:v>1086000</c:v>
                </c:pt>
                <c:pt idx="31">
                  <c:v>1096000</c:v>
                </c:pt>
                <c:pt idx="32">
                  <c:v>1097000</c:v>
                </c:pt>
                <c:pt idx="33">
                  <c:v>1104500</c:v>
                </c:pt>
                <c:pt idx="34">
                  <c:v>1121500</c:v>
                </c:pt>
                <c:pt idx="35">
                  <c:v>1097500</c:v>
                </c:pt>
                <c:pt idx="36">
                  <c:v>1100500</c:v>
                </c:pt>
                <c:pt idx="37">
                  <c:v>1100000</c:v>
                </c:pt>
                <c:pt idx="38">
                  <c:v>1103500</c:v>
                </c:pt>
                <c:pt idx="39">
                  <c:v>1109000</c:v>
                </c:pt>
                <c:pt idx="40">
                  <c:v>1097000</c:v>
                </c:pt>
                <c:pt idx="41">
                  <c:v>1081500</c:v>
                </c:pt>
                <c:pt idx="42">
                  <c:v>1061500</c:v>
                </c:pt>
                <c:pt idx="43">
                  <c:v>1041500</c:v>
                </c:pt>
                <c:pt idx="44">
                  <c:v>1058000</c:v>
                </c:pt>
                <c:pt idx="45">
                  <c:v>1026500</c:v>
                </c:pt>
                <c:pt idx="46">
                  <c:v>1013000</c:v>
                </c:pt>
                <c:pt idx="47">
                  <c:v>1015000</c:v>
                </c:pt>
                <c:pt idx="48">
                  <c:v>1010500</c:v>
                </c:pt>
                <c:pt idx="49">
                  <c:v>990000</c:v>
                </c:pt>
                <c:pt idx="50">
                  <c:v>1006000</c:v>
                </c:pt>
                <c:pt idx="51">
                  <c:v>1006500</c:v>
                </c:pt>
                <c:pt idx="52">
                  <c:v>1006000</c:v>
                </c:pt>
                <c:pt idx="53">
                  <c:v>985500</c:v>
                </c:pt>
                <c:pt idx="54">
                  <c:v>989500</c:v>
                </c:pt>
                <c:pt idx="55">
                  <c:v>995000</c:v>
                </c:pt>
                <c:pt idx="56">
                  <c:v>936500</c:v>
                </c:pt>
                <c:pt idx="57">
                  <c:v>924500</c:v>
                </c:pt>
                <c:pt idx="58">
                  <c:v>916000</c:v>
                </c:pt>
                <c:pt idx="59">
                  <c:v>883000</c:v>
                </c:pt>
                <c:pt idx="60">
                  <c:v>830000</c:v>
                </c:pt>
                <c:pt idx="61">
                  <c:v>878500</c:v>
                </c:pt>
                <c:pt idx="62">
                  <c:v>875000</c:v>
                </c:pt>
                <c:pt idx="63">
                  <c:v>859500</c:v>
                </c:pt>
                <c:pt idx="64">
                  <c:v>868500</c:v>
                </c:pt>
                <c:pt idx="65">
                  <c:v>888000</c:v>
                </c:pt>
                <c:pt idx="66">
                  <c:v>885500</c:v>
                </c:pt>
                <c:pt idx="67">
                  <c:v>876500</c:v>
                </c:pt>
                <c:pt idx="68">
                  <c:v>864000</c:v>
                </c:pt>
                <c:pt idx="69">
                  <c:v>857500</c:v>
                </c:pt>
                <c:pt idx="70">
                  <c:v>857000</c:v>
                </c:pt>
                <c:pt idx="71">
                  <c:v>849500</c:v>
                </c:pt>
                <c:pt idx="72">
                  <c:v>854500</c:v>
                </c:pt>
                <c:pt idx="73">
                  <c:v>854500</c:v>
                </c:pt>
                <c:pt idx="74">
                  <c:v>838500</c:v>
                </c:pt>
                <c:pt idx="75">
                  <c:v>835000</c:v>
                </c:pt>
                <c:pt idx="76">
                  <c:v>838500</c:v>
                </c:pt>
                <c:pt idx="77">
                  <c:v>836500</c:v>
                </c:pt>
                <c:pt idx="78">
                  <c:v>839000</c:v>
                </c:pt>
                <c:pt idx="79">
                  <c:v>840000</c:v>
                </c:pt>
                <c:pt idx="80">
                  <c:v>862000</c:v>
                </c:pt>
                <c:pt idx="81">
                  <c:v>866000</c:v>
                </c:pt>
                <c:pt idx="82">
                  <c:v>867000</c:v>
                </c:pt>
                <c:pt idx="83">
                  <c:v>862000</c:v>
                </c:pt>
                <c:pt idx="84">
                  <c:v>858000</c:v>
                </c:pt>
                <c:pt idx="85">
                  <c:v>843500</c:v>
                </c:pt>
                <c:pt idx="86">
                  <c:v>843000</c:v>
                </c:pt>
                <c:pt idx="87">
                  <c:v>862000</c:v>
                </c:pt>
                <c:pt idx="88">
                  <c:v>856500</c:v>
                </c:pt>
                <c:pt idx="89">
                  <c:v>891000</c:v>
                </c:pt>
                <c:pt idx="90">
                  <c:v>901000</c:v>
                </c:pt>
                <c:pt idx="91">
                  <c:v>912500</c:v>
                </c:pt>
                <c:pt idx="92">
                  <c:v>930500</c:v>
                </c:pt>
                <c:pt idx="93">
                  <c:v>871000</c:v>
                </c:pt>
                <c:pt idx="94">
                  <c:v>867000</c:v>
                </c:pt>
                <c:pt idx="95">
                  <c:v>852500</c:v>
                </c:pt>
                <c:pt idx="96">
                  <c:v>866500</c:v>
                </c:pt>
                <c:pt idx="97">
                  <c:v>875500</c:v>
                </c:pt>
                <c:pt idx="98">
                  <c:v>890000</c:v>
                </c:pt>
                <c:pt idx="99">
                  <c:v>900500</c:v>
                </c:pt>
                <c:pt idx="100">
                  <c:v>897500</c:v>
                </c:pt>
                <c:pt idx="101">
                  <c:v>904000</c:v>
                </c:pt>
                <c:pt idx="102">
                  <c:v>918500</c:v>
                </c:pt>
                <c:pt idx="103">
                  <c:v>910500</c:v>
                </c:pt>
                <c:pt idx="104">
                  <c:v>906500</c:v>
                </c:pt>
                <c:pt idx="105">
                  <c:v>907000</c:v>
                </c:pt>
                <c:pt idx="106">
                  <c:v>898500</c:v>
                </c:pt>
                <c:pt idx="107">
                  <c:v>866000</c:v>
                </c:pt>
                <c:pt idx="108">
                  <c:v>857500</c:v>
                </c:pt>
                <c:pt idx="109">
                  <c:v>839500</c:v>
                </c:pt>
                <c:pt idx="110">
                  <c:v>845500</c:v>
                </c:pt>
                <c:pt idx="111">
                  <c:v>842500</c:v>
                </c:pt>
                <c:pt idx="112">
                  <c:v>834500</c:v>
                </c:pt>
                <c:pt idx="113">
                  <c:v>838000</c:v>
                </c:pt>
                <c:pt idx="114">
                  <c:v>840500</c:v>
                </c:pt>
                <c:pt idx="115">
                  <c:v>831000</c:v>
                </c:pt>
                <c:pt idx="116">
                  <c:v>840500</c:v>
                </c:pt>
                <c:pt idx="117">
                  <c:v>815500</c:v>
                </c:pt>
                <c:pt idx="118">
                  <c:v>826500</c:v>
                </c:pt>
                <c:pt idx="119">
                  <c:v>830500</c:v>
                </c:pt>
                <c:pt idx="120">
                  <c:v>831500</c:v>
                </c:pt>
                <c:pt idx="121">
                  <c:v>838500</c:v>
                </c:pt>
                <c:pt idx="122">
                  <c:v>839500</c:v>
                </c:pt>
                <c:pt idx="123">
                  <c:v>812000</c:v>
                </c:pt>
                <c:pt idx="124">
                  <c:v>814000</c:v>
                </c:pt>
                <c:pt idx="125">
                  <c:v>801500</c:v>
                </c:pt>
                <c:pt idx="126">
                  <c:v>829000</c:v>
                </c:pt>
                <c:pt idx="127">
                  <c:v>855000</c:v>
                </c:pt>
                <c:pt idx="128">
                  <c:v>835500</c:v>
                </c:pt>
                <c:pt idx="129">
                  <c:v>790500</c:v>
                </c:pt>
                <c:pt idx="130">
                  <c:v>796500</c:v>
                </c:pt>
                <c:pt idx="131">
                  <c:v>791500</c:v>
                </c:pt>
                <c:pt idx="132">
                  <c:v>805000</c:v>
                </c:pt>
                <c:pt idx="133">
                  <c:v>812000</c:v>
                </c:pt>
                <c:pt idx="134">
                  <c:v>820000</c:v>
                </c:pt>
                <c:pt idx="135">
                  <c:v>812500</c:v>
                </c:pt>
                <c:pt idx="136">
                  <c:v>818500</c:v>
                </c:pt>
                <c:pt idx="137">
                  <c:v>819000</c:v>
                </c:pt>
                <c:pt idx="138">
                  <c:v>797500</c:v>
                </c:pt>
                <c:pt idx="139">
                  <c:v>801500</c:v>
                </c:pt>
                <c:pt idx="140">
                  <c:v>772500</c:v>
                </c:pt>
                <c:pt idx="141">
                  <c:v>731500</c:v>
                </c:pt>
                <c:pt idx="142">
                  <c:v>710000</c:v>
                </c:pt>
                <c:pt idx="143">
                  <c:v>718500</c:v>
                </c:pt>
                <c:pt idx="144">
                  <c:v>715500</c:v>
                </c:pt>
                <c:pt idx="145">
                  <c:v>735000</c:v>
                </c:pt>
                <c:pt idx="146">
                  <c:v>732000</c:v>
                </c:pt>
                <c:pt idx="147">
                  <c:v>741500</c:v>
                </c:pt>
                <c:pt idx="148">
                  <c:v>741500</c:v>
                </c:pt>
                <c:pt idx="149">
                  <c:v>746000</c:v>
                </c:pt>
                <c:pt idx="150">
                  <c:v>732500</c:v>
                </c:pt>
                <c:pt idx="151">
                  <c:v>746500</c:v>
                </c:pt>
                <c:pt idx="152">
                  <c:v>765000</c:v>
                </c:pt>
                <c:pt idx="153">
                  <c:v>817500</c:v>
                </c:pt>
                <c:pt idx="154">
                  <c:v>801000</c:v>
                </c:pt>
                <c:pt idx="155">
                  <c:v>806000</c:v>
                </c:pt>
                <c:pt idx="156">
                  <c:v>803500</c:v>
                </c:pt>
                <c:pt idx="157">
                  <c:v>790500</c:v>
                </c:pt>
                <c:pt idx="158">
                  <c:v>778000</c:v>
                </c:pt>
                <c:pt idx="159">
                  <c:v>786500</c:v>
                </c:pt>
                <c:pt idx="160">
                  <c:v>782500</c:v>
                </c:pt>
                <c:pt idx="161">
                  <c:v>792500</c:v>
                </c:pt>
                <c:pt idx="162">
                  <c:v>816500</c:v>
                </c:pt>
                <c:pt idx="163">
                  <c:v>825500</c:v>
                </c:pt>
                <c:pt idx="164">
                  <c:v>843500</c:v>
                </c:pt>
                <c:pt idx="165">
                  <c:v>842500</c:v>
                </c:pt>
                <c:pt idx="166">
                  <c:v>833000</c:v>
                </c:pt>
                <c:pt idx="167">
                  <c:v>843000</c:v>
                </c:pt>
                <c:pt idx="168">
                  <c:v>839500</c:v>
                </c:pt>
                <c:pt idx="169">
                  <c:v>864500</c:v>
                </c:pt>
                <c:pt idx="170">
                  <c:v>872000</c:v>
                </c:pt>
                <c:pt idx="171">
                  <c:v>860500</c:v>
                </c:pt>
                <c:pt idx="172">
                  <c:v>856500</c:v>
                </c:pt>
                <c:pt idx="173">
                  <c:v>847000</c:v>
                </c:pt>
                <c:pt idx="174">
                  <c:v>849000</c:v>
                </c:pt>
                <c:pt idx="175">
                  <c:v>840500</c:v>
                </c:pt>
                <c:pt idx="176">
                  <c:v>850000</c:v>
                </c:pt>
                <c:pt idx="177">
                  <c:v>854000</c:v>
                </c:pt>
                <c:pt idx="178">
                  <c:v>843000</c:v>
                </c:pt>
                <c:pt idx="179">
                  <c:v>843000</c:v>
                </c:pt>
                <c:pt idx="180">
                  <c:v>821000</c:v>
                </c:pt>
                <c:pt idx="181">
                  <c:v>814500</c:v>
                </c:pt>
                <c:pt idx="182">
                  <c:v>820500</c:v>
                </c:pt>
                <c:pt idx="183">
                  <c:v>835000</c:v>
                </c:pt>
                <c:pt idx="184">
                  <c:v>829000</c:v>
                </c:pt>
                <c:pt idx="185">
                  <c:v>829000</c:v>
                </c:pt>
                <c:pt idx="186">
                  <c:v>806000</c:v>
                </c:pt>
                <c:pt idx="187">
                  <c:v>803000</c:v>
                </c:pt>
                <c:pt idx="188">
                  <c:v>814000</c:v>
                </c:pt>
                <c:pt idx="189">
                  <c:v>839000</c:v>
                </c:pt>
                <c:pt idx="190">
                  <c:v>897000</c:v>
                </c:pt>
                <c:pt idx="191">
                  <c:v>895000</c:v>
                </c:pt>
                <c:pt idx="192">
                  <c:v>914000</c:v>
                </c:pt>
                <c:pt idx="193">
                  <c:v>906500</c:v>
                </c:pt>
                <c:pt idx="194">
                  <c:v>866000</c:v>
                </c:pt>
                <c:pt idx="195">
                  <c:v>855500</c:v>
                </c:pt>
                <c:pt idx="196">
                  <c:v>856000</c:v>
                </c:pt>
                <c:pt idx="197">
                  <c:v>804500</c:v>
                </c:pt>
                <c:pt idx="198">
                  <c:v>834500</c:v>
                </c:pt>
                <c:pt idx="199">
                  <c:v>856500</c:v>
                </c:pt>
                <c:pt idx="200">
                  <c:v>832500</c:v>
                </c:pt>
                <c:pt idx="201">
                  <c:v>810000</c:v>
                </c:pt>
                <c:pt idx="202">
                  <c:v>770000</c:v>
                </c:pt>
                <c:pt idx="203">
                  <c:v>783500</c:v>
                </c:pt>
                <c:pt idx="204">
                  <c:v>764500</c:v>
                </c:pt>
                <c:pt idx="205">
                  <c:v>767000</c:v>
                </c:pt>
                <c:pt idx="206">
                  <c:v>766000</c:v>
                </c:pt>
                <c:pt idx="207">
                  <c:v>804500</c:v>
                </c:pt>
                <c:pt idx="208">
                  <c:v>811500</c:v>
                </c:pt>
                <c:pt idx="209">
                  <c:v>840500</c:v>
                </c:pt>
                <c:pt idx="210">
                  <c:v>825000</c:v>
                </c:pt>
                <c:pt idx="211">
                  <c:v>854000</c:v>
                </c:pt>
                <c:pt idx="212">
                  <c:v>874500</c:v>
                </c:pt>
                <c:pt idx="213">
                  <c:v>865000</c:v>
                </c:pt>
                <c:pt idx="214">
                  <c:v>860000</c:v>
                </c:pt>
                <c:pt idx="215">
                  <c:v>892000</c:v>
                </c:pt>
                <c:pt idx="216">
                  <c:v>895500</c:v>
                </c:pt>
                <c:pt idx="217">
                  <c:v>897500</c:v>
                </c:pt>
                <c:pt idx="218">
                  <c:v>907500</c:v>
                </c:pt>
                <c:pt idx="219">
                  <c:v>895500</c:v>
                </c:pt>
                <c:pt idx="220">
                  <c:v>924000</c:v>
                </c:pt>
                <c:pt idx="221">
                  <c:v>926000</c:v>
                </c:pt>
                <c:pt idx="222">
                  <c:v>913500</c:v>
                </c:pt>
                <c:pt idx="223">
                  <c:v>891500</c:v>
                </c:pt>
                <c:pt idx="224">
                  <c:v>879500</c:v>
                </c:pt>
                <c:pt idx="225">
                  <c:v>893500</c:v>
                </c:pt>
                <c:pt idx="226">
                  <c:v>905000</c:v>
                </c:pt>
                <c:pt idx="227">
                  <c:v>923500</c:v>
                </c:pt>
                <c:pt idx="228">
                  <c:v>924000</c:v>
                </c:pt>
                <c:pt idx="229">
                  <c:v>871000</c:v>
                </c:pt>
                <c:pt idx="230">
                  <c:v>839500</c:v>
                </c:pt>
                <c:pt idx="231">
                  <c:v>830500</c:v>
                </c:pt>
                <c:pt idx="232">
                  <c:v>840500</c:v>
                </c:pt>
                <c:pt idx="233">
                  <c:v>853000</c:v>
                </c:pt>
                <c:pt idx="234">
                  <c:v>830500</c:v>
                </c:pt>
                <c:pt idx="235">
                  <c:v>829500</c:v>
                </c:pt>
                <c:pt idx="236">
                  <c:v>831500</c:v>
                </c:pt>
                <c:pt idx="237">
                  <c:v>835000</c:v>
                </c:pt>
                <c:pt idx="238">
                  <c:v>865000</c:v>
                </c:pt>
                <c:pt idx="239">
                  <c:v>843500</c:v>
                </c:pt>
                <c:pt idx="240">
                  <c:v>865500</c:v>
                </c:pt>
                <c:pt idx="241">
                  <c:v>841500</c:v>
                </c:pt>
                <c:pt idx="242">
                  <c:v>776000</c:v>
                </c:pt>
                <c:pt idx="243">
                  <c:v>805500</c:v>
                </c:pt>
                <c:pt idx="244">
                  <c:v>851500</c:v>
                </c:pt>
                <c:pt idx="245">
                  <c:v>908000</c:v>
                </c:pt>
                <c:pt idx="246">
                  <c:v>908500</c:v>
                </c:pt>
                <c:pt idx="247">
                  <c:v>952000</c:v>
                </c:pt>
                <c:pt idx="248">
                  <c:v>953500</c:v>
                </c:pt>
                <c:pt idx="249">
                  <c:v>970500</c:v>
                </c:pt>
                <c:pt idx="250">
                  <c:v>968500</c:v>
                </c:pt>
                <c:pt idx="251">
                  <c:v>1029000</c:v>
                </c:pt>
                <c:pt idx="252">
                  <c:v>1046500</c:v>
                </c:pt>
                <c:pt idx="253">
                  <c:v>1054000</c:v>
                </c:pt>
                <c:pt idx="254">
                  <c:v>1020000</c:v>
                </c:pt>
                <c:pt idx="255">
                  <c:v>1046500</c:v>
                </c:pt>
                <c:pt idx="256">
                  <c:v>1041000</c:v>
                </c:pt>
                <c:pt idx="257">
                  <c:v>995000</c:v>
                </c:pt>
                <c:pt idx="258">
                  <c:v>1030500</c:v>
                </c:pt>
                <c:pt idx="259">
                  <c:v>1067000</c:v>
                </c:pt>
                <c:pt idx="260">
                  <c:v>1084000</c:v>
                </c:pt>
                <c:pt idx="261">
                  <c:v>1112000</c:v>
                </c:pt>
                <c:pt idx="262">
                  <c:v>1125000</c:v>
                </c:pt>
                <c:pt idx="263">
                  <c:v>1142000</c:v>
                </c:pt>
                <c:pt idx="264">
                  <c:v>1109000</c:v>
                </c:pt>
                <c:pt idx="265">
                  <c:v>1147000</c:v>
                </c:pt>
                <c:pt idx="266">
                  <c:v>1155000</c:v>
                </c:pt>
                <c:pt idx="267">
                  <c:v>1182500</c:v>
                </c:pt>
                <c:pt idx="268">
                  <c:v>1197500</c:v>
                </c:pt>
                <c:pt idx="269">
                  <c:v>1198500</c:v>
                </c:pt>
                <c:pt idx="270">
                  <c:v>1217500</c:v>
                </c:pt>
                <c:pt idx="271">
                  <c:v>1219000</c:v>
                </c:pt>
                <c:pt idx="272">
                  <c:v>1202500</c:v>
                </c:pt>
                <c:pt idx="273">
                  <c:v>1190000</c:v>
                </c:pt>
                <c:pt idx="274">
                  <c:v>1209500</c:v>
                </c:pt>
                <c:pt idx="275">
                  <c:v>1207500</c:v>
                </c:pt>
                <c:pt idx="276">
                  <c:v>1207000</c:v>
                </c:pt>
                <c:pt idx="277">
                  <c:v>1217000</c:v>
                </c:pt>
                <c:pt idx="278">
                  <c:v>1249000</c:v>
                </c:pt>
                <c:pt idx="279">
                  <c:v>1239500</c:v>
                </c:pt>
                <c:pt idx="280">
                  <c:v>1177500</c:v>
                </c:pt>
                <c:pt idx="281">
                  <c:v>1208000</c:v>
                </c:pt>
                <c:pt idx="282">
                  <c:v>1218500</c:v>
                </c:pt>
                <c:pt idx="283">
                  <c:v>1214000</c:v>
                </c:pt>
                <c:pt idx="284">
                  <c:v>1217000</c:v>
                </c:pt>
                <c:pt idx="285">
                  <c:v>1224500</c:v>
                </c:pt>
                <c:pt idx="286">
                  <c:v>1246000</c:v>
                </c:pt>
                <c:pt idx="287">
                  <c:v>1239500</c:v>
                </c:pt>
                <c:pt idx="288">
                  <c:v>1257000</c:v>
                </c:pt>
                <c:pt idx="289">
                  <c:v>1260000</c:v>
                </c:pt>
                <c:pt idx="290">
                  <c:v>1263000</c:v>
                </c:pt>
                <c:pt idx="291">
                  <c:v>1242500</c:v>
                </c:pt>
                <c:pt idx="292">
                  <c:v>1257000</c:v>
                </c:pt>
                <c:pt idx="293">
                  <c:v>1272500</c:v>
                </c:pt>
                <c:pt idx="294">
                  <c:v>1266500</c:v>
                </c:pt>
                <c:pt idx="295">
                  <c:v>1292000</c:v>
                </c:pt>
                <c:pt idx="296">
                  <c:v>1305500</c:v>
                </c:pt>
                <c:pt idx="297">
                  <c:v>1302000</c:v>
                </c:pt>
                <c:pt idx="298">
                  <c:v>1300000</c:v>
                </c:pt>
                <c:pt idx="299">
                  <c:v>1290500</c:v>
                </c:pt>
                <c:pt idx="300">
                  <c:v>1287000</c:v>
                </c:pt>
                <c:pt idx="301">
                  <c:v>1284500</c:v>
                </c:pt>
                <c:pt idx="302">
                  <c:v>1285500</c:v>
                </c:pt>
                <c:pt idx="303">
                  <c:v>1293500</c:v>
                </c:pt>
                <c:pt idx="304">
                  <c:v>1289500</c:v>
                </c:pt>
                <c:pt idx="305">
                  <c:v>1283000</c:v>
                </c:pt>
                <c:pt idx="306">
                  <c:v>1244000</c:v>
                </c:pt>
                <c:pt idx="307">
                  <c:v>1241000</c:v>
                </c:pt>
                <c:pt idx="308">
                  <c:v>1224000</c:v>
                </c:pt>
                <c:pt idx="309">
                  <c:v>1221000</c:v>
                </c:pt>
                <c:pt idx="310">
                  <c:v>1251500</c:v>
                </c:pt>
                <c:pt idx="311">
                  <c:v>1236000</c:v>
                </c:pt>
                <c:pt idx="312">
                  <c:v>1240000</c:v>
                </c:pt>
                <c:pt idx="313">
                  <c:v>1231000</c:v>
                </c:pt>
                <c:pt idx="314">
                  <c:v>1242000</c:v>
                </c:pt>
                <c:pt idx="315">
                  <c:v>1237500</c:v>
                </c:pt>
                <c:pt idx="316">
                  <c:v>1218500</c:v>
                </c:pt>
                <c:pt idx="317">
                  <c:v>1218500</c:v>
                </c:pt>
                <c:pt idx="318">
                  <c:v>1194000</c:v>
                </c:pt>
                <c:pt idx="319">
                  <c:v>1167000</c:v>
                </c:pt>
                <c:pt idx="320">
                  <c:v>1184500</c:v>
                </c:pt>
                <c:pt idx="321">
                  <c:v>1159500</c:v>
                </c:pt>
                <c:pt idx="322">
                  <c:v>1149500</c:v>
                </c:pt>
                <c:pt idx="323">
                  <c:v>1176000</c:v>
                </c:pt>
                <c:pt idx="324">
                  <c:v>1192000</c:v>
                </c:pt>
                <c:pt idx="325">
                  <c:v>1181000</c:v>
                </c:pt>
                <c:pt idx="326">
                  <c:v>1183000</c:v>
                </c:pt>
                <c:pt idx="327">
                  <c:v>1172500</c:v>
                </c:pt>
                <c:pt idx="328">
                  <c:v>1155000</c:v>
                </c:pt>
                <c:pt idx="329">
                  <c:v>1147000</c:v>
                </c:pt>
                <c:pt idx="330">
                  <c:v>1150500</c:v>
                </c:pt>
                <c:pt idx="331">
                  <c:v>1114500</c:v>
                </c:pt>
                <c:pt idx="332">
                  <c:v>1089500</c:v>
                </c:pt>
                <c:pt idx="333">
                  <c:v>1150500</c:v>
                </c:pt>
                <c:pt idx="334">
                  <c:v>1176000</c:v>
                </c:pt>
                <c:pt idx="335">
                  <c:v>1141000</c:v>
                </c:pt>
                <c:pt idx="336">
                  <c:v>1167000</c:v>
                </c:pt>
                <c:pt idx="337">
                  <c:v>1189000</c:v>
                </c:pt>
                <c:pt idx="338">
                  <c:v>1182000</c:v>
                </c:pt>
                <c:pt idx="339">
                  <c:v>1176000</c:v>
                </c:pt>
                <c:pt idx="340">
                  <c:v>1178500</c:v>
                </c:pt>
                <c:pt idx="341">
                  <c:v>1195500</c:v>
                </c:pt>
                <c:pt idx="342">
                  <c:v>1182500</c:v>
                </c:pt>
                <c:pt idx="343">
                  <c:v>1224000</c:v>
                </c:pt>
                <c:pt idx="344">
                  <c:v>1132000</c:v>
                </c:pt>
                <c:pt idx="345">
                  <c:v>1153000</c:v>
                </c:pt>
                <c:pt idx="346">
                  <c:v>1168000</c:v>
                </c:pt>
                <c:pt idx="347">
                  <c:v>1191000</c:v>
                </c:pt>
                <c:pt idx="348">
                  <c:v>1206500</c:v>
                </c:pt>
                <c:pt idx="349">
                  <c:v>1200000</c:v>
                </c:pt>
                <c:pt idx="350">
                  <c:v>1243500</c:v>
                </c:pt>
                <c:pt idx="351">
                  <c:v>1262000</c:v>
                </c:pt>
                <c:pt idx="352">
                  <c:v>1210500</c:v>
                </c:pt>
                <c:pt idx="353">
                  <c:v>1184000</c:v>
                </c:pt>
                <c:pt idx="354">
                  <c:v>1140000</c:v>
                </c:pt>
                <c:pt idx="355">
                  <c:v>1148000</c:v>
                </c:pt>
                <c:pt idx="356">
                  <c:v>1250000</c:v>
                </c:pt>
                <c:pt idx="357">
                  <c:v>1292500</c:v>
                </c:pt>
                <c:pt idx="358">
                  <c:v>1311500</c:v>
                </c:pt>
                <c:pt idx="359">
                  <c:v>1313000</c:v>
                </c:pt>
                <c:pt idx="360">
                  <c:v>1292500</c:v>
                </c:pt>
                <c:pt idx="361">
                  <c:v>1285000</c:v>
                </c:pt>
                <c:pt idx="362">
                  <c:v>1300500</c:v>
                </c:pt>
                <c:pt idx="363">
                  <c:v>1312000</c:v>
                </c:pt>
                <c:pt idx="364">
                  <c:v>1337000</c:v>
                </c:pt>
                <c:pt idx="365">
                  <c:v>1336500</c:v>
                </c:pt>
                <c:pt idx="366">
                  <c:v>1339000</c:v>
                </c:pt>
                <c:pt idx="367">
                  <c:v>1321000</c:v>
                </c:pt>
                <c:pt idx="368">
                  <c:v>1312000</c:v>
                </c:pt>
                <c:pt idx="369">
                  <c:v>1310000</c:v>
                </c:pt>
                <c:pt idx="370">
                  <c:v>1317500</c:v>
                </c:pt>
                <c:pt idx="371">
                  <c:v>1339500</c:v>
                </c:pt>
                <c:pt idx="372">
                  <c:v>1340000</c:v>
                </c:pt>
                <c:pt idx="373">
                  <c:v>1312000</c:v>
                </c:pt>
                <c:pt idx="374">
                  <c:v>1305000</c:v>
                </c:pt>
                <c:pt idx="375">
                  <c:v>1327500</c:v>
                </c:pt>
                <c:pt idx="376">
                  <c:v>1323000</c:v>
                </c:pt>
                <c:pt idx="377">
                  <c:v>1340500</c:v>
                </c:pt>
                <c:pt idx="378">
                  <c:v>1333500</c:v>
                </c:pt>
                <c:pt idx="379">
                  <c:v>1359500</c:v>
                </c:pt>
                <c:pt idx="380">
                  <c:v>1350000</c:v>
                </c:pt>
                <c:pt idx="381">
                  <c:v>1345000</c:v>
                </c:pt>
                <c:pt idx="382">
                  <c:v>1328500</c:v>
                </c:pt>
                <c:pt idx="383">
                  <c:v>1328000</c:v>
                </c:pt>
                <c:pt idx="384">
                  <c:v>1310000</c:v>
                </c:pt>
                <c:pt idx="385">
                  <c:v>1291500</c:v>
                </c:pt>
                <c:pt idx="386">
                  <c:v>1276000</c:v>
                </c:pt>
                <c:pt idx="387">
                  <c:v>1266500</c:v>
                </c:pt>
                <c:pt idx="388">
                  <c:v>1327000</c:v>
                </c:pt>
                <c:pt idx="389">
                  <c:v>1317500</c:v>
                </c:pt>
                <c:pt idx="390">
                  <c:v>1358500</c:v>
                </c:pt>
                <c:pt idx="391">
                  <c:v>1326500</c:v>
                </c:pt>
                <c:pt idx="392">
                  <c:v>1326500</c:v>
                </c:pt>
                <c:pt idx="393">
                  <c:v>1325000</c:v>
                </c:pt>
                <c:pt idx="394">
                  <c:v>1325500</c:v>
                </c:pt>
                <c:pt idx="395">
                  <c:v>1374500</c:v>
                </c:pt>
                <c:pt idx="396">
                  <c:v>1355000</c:v>
                </c:pt>
                <c:pt idx="397">
                  <c:v>1359000</c:v>
                </c:pt>
                <c:pt idx="398">
                  <c:v>1352500</c:v>
                </c:pt>
                <c:pt idx="399">
                  <c:v>1293000</c:v>
                </c:pt>
                <c:pt idx="400">
                  <c:v>1262000</c:v>
                </c:pt>
                <c:pt idx="401">
                  <c:v>1259500</c:v>
                </c:pt>
                <c:pt idx="402">
                  <c:v>1289000</c:v>
                </c:pt>
                <c:pt idx="403">
                  <c:v>1287500</c:v>
                </c:pt>
                <c:pt idx="404">
                  <c:v>1317000</c:v>
                </c:pt>
                <c:pt idx="405">
                  <c:v>1313500</c:v>
                </c:pt>
                <c:pt idx="406">
                  <c:v>1305000</c:v>
                </c:pt>
                <c:pt idx="407">
                  <c:v>1284000</c:v>
                </c:pt>
                <c:pt idx="408">
                  <c:v>1301500</c:v>
                </c:pt>
                <c:pt idx="409">
                  <c:v>1326000</c:v>
                </c:pt>
                <c:pt idx="410">
                  <c:v>1321000</c:v>
                </c:pt>
                <c:pt idx="411">
                  <c:v>1345500</c:v>
                </c:pt>
                <c:pt idx="412">
                  <c:v>1334000</c:v>
                </c:pt>
                <c:pt idx="413">
                  <c:v>1352500</c:v>
                </c:pt>
                <c:pt idx="414">
                  <c:v>1398000</c:v>
                </c:pt>
                <c:pt idx="415">
                  <c:v>1373000</c:v>
                </c:pt>
                <c:pt idx="416">
                  <c:v>1355500</c:v>
                </c:pt>
                <c:pt idx="417">
                  <c:v>1280000</c:v>
                </c:pt>
                <c:pt idx="418">
                  <c:v>1250000</c:v>
                </c:pt>
                <c:pt idx="419">
                  <c:v>1255500</c:v>
                </c:pt>
                <c:pt idx="420">
                  <c:v>1242000</c:v>
                </c:pt>
                <c:pt idx="421">
                  <c:v>1244000</c:v>
                </c:pt>
                <c:pt idx="422">
                  <c:v>1230500</c:v>
                </c:pt>
                <c:pt idx="423">
                  <c:v>1232000</c:v>
                </c:pt>
                <c:pt idx="424">
                  <c:v>1228500</c:v>
                </c:pt>
                <c:pt idx="425">
                  <c:v>1173000</c:v>
                </c:pt>
                <c:pt idx="426">
                  <c:v>1148500</c:v>
                </c:pt>
                <c:pt idx="427">
                  <c:v>1173500</c:v>
                </c:pt>
                <c:pt idx="428">
                  <c:v>1176500</c:v>
                </c:pt>
                <c:pt idx="429">
                  <c:v>1167500</c:v>
                </c:pt>
                <c:pt idx="430">
                  <c:v>1170500</c:v>
                </c:pt>
                <c:pt idx="431">
                  <c:v>1133000</c:v>
                </c:pt>
                <c:pt idx="432">
                  <c:v>1131500</c:v>
                </c:pt>
                <c:pt idx="433">
                  <c:v>1143500</c:v>
                </c:pt>
                <c:pt idx="434">
                  <c:v>1158500</c:v>
                </c:pt>
                <c:pt idx="435">
                  <c:v>1151500</c:v>
                </c:pt>
                <c:pt idx="436">
                  <c:v>1153500</c:v>
                </c:pt>
                <c:pt idx="437">
                  <c:v>1161000</c:v>
                </c:pt>
                <c:pt idx="438">
                  <c:v>1162500</c:v>
                </c:pt>
                <c:pt idx="439">
                  <c:v>1134000</c:v>
                </c:pt>
                <c:pt idx="440">
                  <c:v>1114500</c:v>
                </c:pt>
                <c:pt idx="441">
                  <c:v>1113000</c:v>
                </c:pt>
                <c:pt idx="442">
                  <c:v>1103500</c:v>
                </c:pt>
                <c:pt idx="443">
                  <c:v>1065500</c:v>
                </c:pt>
                <c:pt idx="444">
                  <c:v>1069500</c:v>
                </c:pt>
                <c:pt idx="445">
                  <c:v>1066500</c:v>
                </c:pt>
                <c:pt idx="446">
                  <c:v>1068000</c:v>
                </c:pt>
                <c:pt idx="447">
                  <c:v>1071500</c:v>
                </c:pt>
                <c:pt idx="448">
                  <c:v>1073000</c:v>
                </c:pt>
                <c:pt idx="449">
                  <c:v>1075000</c:v>
                </c:pt>
                <c:pt idx="450">
                  <c:v>1060500</c:v>
                </c:pt>
                <c:pt idx="451">
                  <c:v>1069500</c:v>
                </c:pt>
                <c:pt idx="452">
                  <c:v>1072000</c:v>
                </c:pt>
                <c:pt idx="453">
                  <c:v>1053000</c:v>
                </c:pt>
                <c:pt idx="454">
                  <c:v>1055500</c:v>
                </c:pt>
                <c:pt idx="455">
                  <c:v>1076500</c:v>
                </c:pt>
                <c:pt idx="456">
                  <c:v>1075500</c:v>
                </c:pt>
                <c:pt idx="457">
                  <c:v>1114000</c:v>
                </c:pt>
                <c:pt idx="458">
                  <c:v>1122000</c:v>
                </c:pt>
                <c:pt idx="459">
                  <c:v>1123500</c:v>
                </c:pt>
                <c:pt idx="460">
                  <c:v>1123000</c:v>
                </c:pt>
                <c:pt idx="461">
                  <c:v>1123500</c:v>
                </c:pt>
                <c:pt idx="462">
                  <c:v>1109500</c:v>
                </c:pt>
                <c:pt idx="463">
                  <c:v>1118500</c:v>
                </c:pt>
                <c:pt idx="464">
                  <c:v>1110500</c:v>
                </c:pt>
                <c:pt idx="465">
                  <c:v>1116000</c:v>
                </c:pt>
                <c:pt idx="466">
                  <c:v>1112000</c:v>
                </c:pt>
                <c:pt idx="467">
                  <c:v>1104000</c:v>
                </c:pt>
                <c:pt idx="468">
                  <c:v>1087500</c:v>
                </c:pt>
                <c:pt idx="469">
                  <c:v>1088000</c:v>
                </c:pt>
                <c:pt idx="470">
                  <c:v>1101000</c:v>
                </c:pt>
                <c:pt idx="471">
                  <c:v>1103500</c:v>
                </c:pt>
                <c:pt idx="472">
                  <c:v>1088500</c:v>
                </c:pt>
                <c:pt idx="473">
                  <c:v>1079500</c:v>
                </c:pt>
                <c:pt idx="474">
                  <c:v>1089000</c:v>
                </c:pt>
                <c:pt idx="475">
                  <c:v>1100000</c:v>
                </c:pt>
                <c:pt idx="476">
                  <c:v>1102500</c:v>
                </c:pt>
                <c:pt idx="477">
                  <c:v>1100500</c:v>
                </c:pt>
                <c:pt idx="478">
                  <c:v>1094500</c:v>
                </c:pt>
                <c:pt idx="479">
                  <c:v>1095000</c:v>
                </c:pt>
                <c:pt idx="480">
                  <c:v>1093500</c:v>
                </c:pt>
                <c:pt idx="481">
                  <c:v>1085000</c:v>
                </c:pt>
                <c:pt idx="482">
                  <c:v>1091000</c:v>
                </c:pt>
                <c:pt idx="483">
                  <c:v>1053000</c:v>
                </c:pt>
                <c:pt idx="484">
                  <c:v>1038500</c:v>
                </c:pt>
                <c:pt idx="485">
                  <c:v>1033500</c:v>
                </c:pt>
                <c:pt idx="486">
                  <c:v>1017000</c:v>
                </c:pt>
                <c:pt idx="487">
                  <c:v>1012000</c:v>
                </c:pt>
                <c:pt idx="488">
                  <c:v>999500</c:v>
                </c:pt>
                <c:pt idx="489">
                  <c:v>999500</c:v>
                </c:pt>
                <c:pt idx="490">
                  <c:v>989500</c:v>
                </c:pt>
                <c:pt idx="491">
                  <c:v>977000</c:v>
                </c:pt>
                <c:pt idx="492">
                  <c:v>967000</c:v>
                </c:pt>
                <c:pt idx="493">
                  <c:v>955000</c:v>
                </c:pt>
                <c:pt idx="494">
                  <c:v>962000</c:v>
                </c:pt>
                <c:pt idx="495">
                  <c:v>970000</c:v>
                </c:pt>
                <c:pt idx="496">
                  <c:v>979000</c:v>
                </c:pt>
                <c:pt idx="497">
                  <c:v>993000</c:v>
                </c:pt>
                <c:pt idx="498">
                  <c:v>1000000</c:v>
                </c:pt>
                <c:pt idx="499">
                  <c:v>982000</c:v>
                </c:pt>
                <c:pt idx="500">
                  <c:v>987500</c:v>
                </c:pt>
                <c:pt idx="501">
                  <c:v>980000</c:v>
                </c:pt>
                <c:pt idx="502">
                  <c:v>980000</c:v>
                </c:pt>
                <c:pt idx="503">
                  <c:v>986500</c:v>
                </c:pt>
                <c:pt idx="504">
                  <c:v>969500</c:v>
                </c:pt>
                <c:pt idx="505">
                  <c:v>971500</c:v>
                </c:pt>
                <c:pt idx="506">
                  <c:v>972000</c:v>
                </c:pt>
                <c:pt idx="507">
                  <c:v>971000</c:v>
                </c:pt>
                <c:pt idx="508">
                  <c:v>981500</c:v>
                </c:pt>
                <c:pt idx="509">
                  <c:v>987500</c:v>
                </c:pt>
                <c:pt idx="510">
                  <c:v>987000</c:v>
                </c:pt>
                <c:pt idx="511">
                  <c:v>985000</c:v>
                </c:pt>
                <c:pt idx="512">
                  <c:v>990000</c:v>
                </c:pt>
                <c:pt idx="513">
                  <c:v>1005000</c:v>
                </c:pt>
                <c:pt idx="514">
                  <c:v>1012500</c:v>
                </c:pt>
                <c:pt idx="515">
                  <c:v>1015500</c:v>
                </c:pt>
                <c:pt idx="516">
                  <c:v>1016500</c:v>
                </c:pt>
                <c:pt idx="517">
                  <c:v>1011500</c:v>
                </c:pt>
                <c:pt idx="518">
                  <c:v>1012500</c:v>
                </c:pt>
                <c:pt idx="519">
                  <c:v>1012500</c:v>
                </c:pt>
                <c:pt idx="520">
                  <c:v>1010500</c:v>
                </c:pt>
                <c:pt idx="521">
                  <c:v>990000</c:v>
                </c:pt>
                <c:pt idx="522">
                  <c:v>991500</c:v>
                </c:pt>
                <c:pt idx="523">
                  <c:v>990500</c:v>
                </c:pt>
                <c:pt idx="524">
                  <c:v>1006500</c:v>
                </c:pt>
                <c:pt idx="525">
                  <c:v>1020500</c:v>
                </c:pt>
                <c:pt idx="526">
                  <c:v>1018000</c:v>
                </c:pt>
                <c:pt idx="527">
                  <c:v>1025000</c:v>
                </c:pt>
                <c:pt idx="528">
                  <c:v>1042000</c:v>
                </c:pt>
                <c:pt idx="529">
                  <c:v>1027500</c:v>
                </c:pt>
                <c:pt idx="530">
                  <c:v>1029000</c:v>
                </c:pt>
                <c:pt idx="531">
                  <c:v>1029000</c:v>
                </c:pt>
                <c:pt idx="532">
                  <c:v>1027500</c:v>
                </c:pt>
                <c:pt idx="533">
                  <c:v>1025000</c:v>
                </c:pt>
                <c:pt idx="534">
                  <c:v>1021500</c:v>
                </c:pt>
                <c:pt idx="535">
                  <c:v>1022500</c:v>
                </c:pt>
                <c:pt idx="536">
                  <c:v>1008500</c:v>
                </c:pt>
                <c:pt idx="537">
                  <c:v>1020000</c:v>
                </c:pt>
                <c:pt idx="538">
                  <c:v>1020000</c:v>
                </c:pt>
                <c:pt idx="539">
                  <c:v>1021000</c:v>
                </c:pt>
                <c:pt idx="540">
                  <c:v>1023500</c:v>
                </c:pt>
                <c:pt idx="541">
                  <c:v>1015500</c:v>
                </c:pt>
                <c:pt idx="542">
                  <c:v>1007500</c:v>
                </c:pt>
                <c:pt idx="543">
                  <c:v>1002000</c:v>
                </c:pt>
                <c:pt idx="544">
                  <c:v>1025000</c:v>
                </c:pt>
                <c:pt idx="545">
                  <c:v>1020500</c:v>
                </c:pt>
                <c:pt idx="546">
                  <c:v>1018500</c:v>
                </c:pt>
                <c:pt idx="547">
                  <c:v>1019000</c:v>
                </c:pt>
                <c:pt idx="548">
                  <c:v>1016000</c:v>
                </c:pt>
                <c:pt idx="549">
                  <c:v>1015000</c:v>
                </c:pt>
                <c:pt idx="550">
                  <c:v>1011500</c:v>
                </c:pt>
                <c:pt idx="551">
                  <c:v>1029500</c:v>
                </c:pt>
                <c:pt idx="552">
                  <c:v>1019000</c:v>
                </c:pt>
                <c:pt idx="553">
                  <c:v>1000000</c:v>
                </c:pt>
                <c:pt idx="554">
                  <c:v>975000</c:v>
                </c:pt>
                <c:pt idx="555">
                  <c:v>959000</c:v>
                </c:pt>
                <c:pt idx="556">
                  <c:v>949000</c:v>
                </c:pt>
                <c:pt idx="557">
                  <c:v>948500</c:v>
                </c:pt>
                <c:pt idx="558">
                  <c:v>940500</c:v>
                </c:pt>
                <c:pt idx="559">
                  <c:v>935000</c:v>
                </c:pt>
                <c:pt idx="560">
                  <c:v>931500</c:v>
                </c:pt>
                <c:pt idx="561">
                  <c:v>914500</c:v>
                </c:pt>
                <c:pt idx="562">
                  <c:v>923500</c:v>
                </c:pt>
                <c:pt idx="563">
                  <c:v>891500</c:v>
                </c:pt>
                <c:pt idx="564">
                  <c:v>900500</c:v>
                </c:pt>
                <c:pt idx="565">
                  <c:v>930000</c:v>
                </c:pt>
                <c:pt idx="566">
                  <c:v>935000</c:v>
                </c:pt>
                <c:pt idx="567">
                  <c:v>946500</c:v>
                </c:pt>
                <c:pt idx="568">
                  <c:v>965000</c:v>
                </c:pt>
                <c:pt idx="569">
                  <c:v>969000</c:v>
                </c:pt>
                <c:pt idx="570">
                  <c:v>978500</c:v>
                </c:pt>
                <c:pt idx="571">
                  <c:v>979000</c:v>
                </c:pt>
                <c:pt idx="572">
                  <c:v>970500</c:v>
                </c:pt>
                <c:pt idx="573">
                  <c:v>967500</c:v>
                </c:pt>
                <c:pt idx="574">
                  <c:v>980500</c:v>
                </c:pt>
                <c:pt idx="575">
                  <c:v>979500</c:v>
                </c:pt>
                <c:pt idx="576">
                  <c:v>993500</c:v>
                </c:pt>
                <c:pt idx="577">
                  <c:v>992500</c:v>
                </c:pt>
                <c:pt idx="578">
                  <c:v>1015000</c:v>
                </c:pt>
                <c:pt idx="579">
                  <c:v>1000500</c:v>
                </c:pt>
                <c:pt idx="580">
                  <c:v>1003000</c:v>
                </c:pt>
                <c:pt idx="581">
                  <c:v>1003500</c:v>
                </c:pt>
                <c:pt idx="582">
                  <c:v>998500</c:v>
                </c:pt>
                <c:pt idx="583">
                  <c:v>995000</c:v>
                </c:pt>
                <c:pt idx="584">
                  <c:v>1007000</c:v>
                </c:pt>
                <c:pt idx="585">
                  <c:v>1021000</c:v>
                </c:pt>
                <c:pt idx="586">
                  <c:v>1019000</c:v>
                </c:pt>
                <c:pt idx="587">
                  <c:v>1014500</c:v>
                </c:pt>
                <c:pt idx="588">
                  <c:v>1010000</c:v>
                </c:pt>
                <c:pt idx="589">
                  <c:v>1012000</c:v>
                </c:pt>
                <c:pt idx="590">
                  <c:v>1008500</c:v>
                </c:pt>
                <c:pt idx="591">
                  <c:v>1015000</c:v>
                </c:pt>
                <c:pt idx="592">
                  <c:v>1017500</c:v>
                </c:pt>
                <c:pt idx="593">
                  <c:v>1010000</c:v>
                </c:pt>
                <c:pt idx="594">
                  <c:v>993000</c:v>
                </c:pt>
                <c:pt idx="595">
                  <c:v>989500</c:v>
                </c:pt>
                <c:pt idx="596">
                  <c:v>989500</c:v>
                </c:pt>
                <c:pt idx="597">
                  <c:v>987500</c:v>
                </c:pt>
                <c:pt idx="598">
                  <c:v>989500</c:v>
                </c:pt>
                <c:pt idx="599">
                  <c:v>993000</c:v>
                </c:pt>
                <c:pt idx="600">
                  <c:v>992500</c:v>
                </c:pt>
                <c:pt idx="601">
                  <c:v>994500</c:v>
                </c:pt>
                <c:pt idx="602">
                  <c:v>983500</c:v>
                </c:pt>
                <c:pt idx="603">
                  <c:v>984000</c:v>
                </c:pt>
                <c:pt idx="604">
                  <c:v>981500</c:v>
                </c:pt>
                <c:pt idx="605">
                  <c:v>982500</c:v>
                </c:pt>
                <c:pt idx="606">
                  <c:v>982000</c:v>
                </c:pt>
                <c:pt idx="607">
                  <c:v>978500</c:v>
                </c:pt>
                <c:pt idx="608">
                  <c:v>978500</c:v>
                </c:pt>
                <c:pt idx="609">
                  <c:v>975500</c:v>
                </c:pt>
                <c:pt idx="610">
                  <c:v>968500</c:v>
                </c:pt>
                <c:pt idx="611">
                  <c:v>984000</c:v>
                </c:pt>
                <c:pt idx="612">
                  <c:v>975500</c:v>
                </c:pt>
                <c:pt idx="613">
                  <c:v>984500</c:v>
                </c:pt>
                <c:pt idx="614">
                  <c:v>985500</c:v>
                </c:pt>
                <c:pt idx="615">
                  <c:v>999000</c:v>
                </c:pt>
                <c:pt idx="616">
                  <c:v>1007500</c:v>
                </c:pt>
                <c:pt idx="617">
                  <c:v>1006500</c:v>
                </c:pt>
                <c:pt idx="618">
                  <c:v>1012000</c:v>
                </c:pt>
                <c:pt idx="619">
                  <c:v>1017500</c:v>
                </c:pt>
                <c:pt idx="620">
                  <c:v>1003000</c:v>
                </c:pt>
                <c:pt idx="621">
                  <c:v>996000</c:v>
                </c:pt>
                <c:pt idx="622">
                  <c:v>997500</c:v>
                </c:pt>
                <c:pt idx="623">
                  <c:v>1000000</c:v>
                </c:pt>
                <c:pt idx="624">
                  <c:v>1000000</c:v>
                </c:pt>
                <c:pt idx="625">
                  <c:v>1005000</c:v>
                </c:pt>
                <c:pt idx="626">
                  <c:v>1005000</c:v>
                </c:pt>
                <c:pt idx="627">
                  <c:v>1005000</c:v>
                </c:pt>
                <c:pt idx="628">
                  <c:v>1000000</c:v>
                </c:pt>
                <c:pt idx="629">
                  <c:v>1005000</c:v>
                </c:pt>
                <c:pt idx="630">
                  <c:v>1005000</c:v>
                </c:pt>
                <c:pt idx="631">
                  <c:v>1015000</c:v>
                </c:pt>
                <c:pt idx="632">
                  <c:v>1020000</c:v>
                </c:pt>
                <c:pt idx="633">
                  <c:v>1025000</c:v>
                </c:pt>
                <c:pt idx="634">
                  <c:v>1030000</c:v>
                </c:pt>
                <c:pt idx="635">
                  <c:v>1030000</c:v>
                </c:pt>
                <c:pt idx="636">
                  <c:v>1040000</c:v>
                </c:pt>
                <c:pt idx="637">
                  <c:v>1035000</c:v>
                </c:pt>
                <c:pt idx="638">
                  <c:v>1040000</c:v>
                </c:pt>
                <c:pt idx="639">
                  <c:v>1030000</c:v>
                </c:pt>
                <c:pt idx="640">
                  <c:v>1040000</c:v>
                </c:pt>
                <c:pt idx="641">
                  <c:v>1030000</c:v>
                </c:pt>
                <c:pt idx="642">
                  <c:v>1040000</c:v>
                </c:pt>
                <c:pt idx="643">
                  <c:v>1040000</c:v>
                </c:pt>
                <c:pt idx="644">
                  <c:v>1040000</c:v>
                </c:pt>
                <c:pt idx="645">
                  <c:v>1055000</c:v>
                </c:pt>
                <c:pt idx="646">
                  <c:v>1045000</c:v>
                </c:pt>
                <c:pt idx="647">
                  <c:v>1035000</c:v>
                </c:pt>
                <c:pt idx="648">
                  <c:v>1045000</c:v>
                </c:pt>
                <c:pt idx="649">
                  <c:v>1050000</c:v>
                </c:pt>
                <c:pt idx="650">
                  <c:v>1045000</c:v>
                </c:pt>
                <c:pt idx="651">
                  <c:v>1040000</c:v>
                </c:pt>
                <c:pt idx="652">
                  <c:v>1030000</c:v>
                </c:pt>
                <c:pt idx="653">
                  <c:v>1030000</c:v>
                </c:pt>
                <c:pt idx="654">
                  <c:v>1025000</c:v>
                </c:pt>
                <c:pt idx="655">
                  <c:v>1020000</c:v>
                </c:pt>
                <c:pt idx="656">
                  <c:v>1020000</c:v>
                </c:pt>
                <c:pt idx="657">
                  <c:v>1025000</c:v>
                </c:pt>
                <c:pt idx="658">
                  <c:v>1005000</c:v>
                </c:pt>
                <c:pt idx="659">
                  <c:v>990000</c:v>
                </c:pt>
                <c:pt idx="660">
                  <c:v>990000</c:v>
                </c:pt>
                <c:pt idx="661">
                  <c:v>985000</c:v>
                </c:pt>
                <c:pt idx="662">
                  <c:v>985000</c:v>
                </c:pt>
                <c:pt idx="663">
                  <c:v>995000</c:v>
                </c:pt>
                <c:pt idx="664">
                  <c:v>975000</c:v>
                </c:pt>
                <c:pt idx="665">
                  <c:v>980000</c:v>
                </c:pt>
                <c:pt idx="666">
                  <c:v>975000</c:v>
                </c:pt>
                <c:pt idx="667">
                  <c:v>990000</c:v>
                </c:pt>
                <c:pt idx="668">
                  <c:v>995000</c:v>
                </c:pt>
                <c:pt idx="669">
                  <c:v>1005000</c:v>
                </c:pt>
                <c:pt idx="670">
                  <c:v>1020000</c:v>
                </c:pt>
                <c:pt idx="671">
                  <c:v>1020000</c:v>
                </c:pt>
                <c:pt idx="672">
                  <c:v>1015000</c:v>
                </c:pt>
                <c:pt idx="673">
                  <c:v>995000</c:v>
                </c:pt>
                <c:pt idx="674">
                  <c:v>1005000</c:v>
                </c:pt>
                <c:pt idx="675">
                  <c:v>1000000</c:v>
                </c:pt>
                <c:pt idx="676">
                  <c:v>1000000</c:v>
                </c:pt>
                <c:pt idx="677">
                  <c:v>1020000</c:v>
                </c:pt>
                <c:pt idx="678">
                  <c:v>1020000</c:v>
                </c:pt>
                <c:pt idx="679">
                  <c:v>1000000</c:v>
                </c:pt>
                <c:pt idx="680">
                  <c:v>1000000</c:v>
                </c:pt>
                <c:pt idx="681">
                  <c:v>995000</c:v>
                </c:pt>
                <c:pt idx="682">
                  <c:v>995000</c:v>
                </c:pt>
                <c:pt idx="683">
                  <c:v>995000</c:v>
                </c:pt>
                <c:pt idx="684">
                  <c:v>995000</c:v>
                </c:pt>
                <c:pt idx="685">
                  <c:v>1005000</c:v>
                </c:pt>
                <c:pt idx="686">
                  <c:v>1010000</c:v>
                </c:pt>
                <c:pt idx="687">
                  <c:v>1015000</c:v>
                </c:pt>
                <c:pt idx="688">
                  <c:v>1015000</c:v>
                </c:pt>
                <c:pt idx="689">
                  <c:v>995000</c:v>
                </c:pt>
                <c:pt idx="690">
                  <c:v>990000</c:v>
                </c:pt>
                <c:pt idx="691">
                  <c:v>990000</c:v>
                </c:pt>
                <c:pt idx="692">
                  <c:v>1000000</c:v>
                </c:pt>
                <c:pt idx="693">
                  <c:v>1000000</c:v>
                </c:pt>
                <c:pt idx="694">
                  <c:v>1020000</c:v>
                </c:pt>
                <c:pt idx="695">
                  <c:v>1025000</c:v>
                </c:pt>
                <c:pt idx="696">
                  <c:v>1050000</c:v>
                </c:pt>
                <c:pt idx="697">
                  <c:v>1050000</c:v>
                </c:pt>
                <c:pt idx="698">
                  <c:v>1050000</c:v>
                </c:pt>
                <c:pt idx="699">
                  <c:v>1040000</c:v>
                </c:pt>
                <c:pt idx="700">
                  <c:v>1020000</c:v>
                </c:pt>
                <c:pt idx="701">
                  <c:v>1010000</c:v>
                </c:pt>
                <c:pt idx="702">
                  <c:v>1005000</c:v>
                </c:pt>
                <c:pt idx="703">
                  <c:v>1015000</c:v>
                </c:pt>
                <c:pt idx="704">
                  <c:v>1010000</c:v>
                </c:pt>
                <c:pt idx="705">
                  <c:v>1005000</c:v>
                </c:pt>
                <c:pt idx="706">
                  <c:v>1005000</c:v>
                </c:pt>
                <c:pt idx="707">
                  <c:v>1015000</c:v>
                </c:pt>
                <c:pt idx="708">
                  <c:v>1015000</c:v>
                </c:pt>
                <c:pt idx="709">
                  <c:v>1015000</c:v>
                </c:pt>
                <c:pt idx="710">
                  <c:v>1010000</c:v>
                </c:pt>
                <c:pt idx="711">
                  <c:v>1025000</c:v>
                </c:pt>
                <c:pt idx="712">
                  <c:v>1035000</c:v>
                </c:pt>
                <c:pt idx="713">
                  <c:v>1040000</c:v>
                </c:pt>
                <c:pt idx="714">
                  <c:v>1045000</c:v>
                </c:pt>
                <c:pt idx="715">
                  <c:v>1055000</c:v>
                </c:pt>
                <c:pt idx="716">
                  <c:v>1055000</c:v>
                </c:pt>
                <c:pt idx="717">
                  <c:v>1035000</c:v>
                </c:pt>
                <c:pt idx="718">
                  <c:v>1035000</c:v>
                </c:pt>
                <c:pt idx="719">
                  <c:v>1040000</c:v>
                </c:pt>
                <c:pt idx="720">
                  <c:v>1045000</c:v>
                </c:pt>
                <c:pt idx="721">
                  <c:v>1055000</c:v>
                </c:pt>
                <c:pt idx="722">
                  <c:v>1075000</c:v>
                </c:pt>
                <c:pt idx="723">
                  <c:v>1080000</c:v>
                </c:pt>
                <c:pt idx="724">
                  <c:v>1065000</c:v>
                </c:pt>
                <c:pt idx="725">
                  <c:v>1075000</c:v>
                </c:pt>
                <c:pt idx="726">
                  <c:v>1060000</c:v>
                </c:pt>
                <c:pt idx="727">
                  <c:v>1090000</c:v>
                </c:pt>
                <c:pt idx="728">
                  <c:v>1100000</c:v>
                </c:pt>
                <c:pt idx="729">
                  <c:v>1055000</c:v>
                </c:pt>
                <c:pt idx="730">
                  <c:v>1045000</c:v>
                </c:pt>
                <c:pt idx="731">
                  <c:v>1060000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信用!$AA$25</c:f>
              <c:strCache>
                <c:ptCount val="1"/>
                <c:pt idx="0">
                  <c:v>資産評価の推移
（順張りor逆張り）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信用!$B$26:$B$758</c:f>
              <c:numCache>
                <c:formatCode>m/d/yyyy</c:formatCode>
                <c:ptCount val="733"/>
                <c:pt idx="0">
                  <c:v>42774</c:v>
                </c:pt>
                <c:pt idx="1">
                  <c:v>42773</c:v>
                </c:pt>
                <c:pt idx="2">
                  <c:v>42772</c:v>
                </c:pt>
                <c:pt idx="3">
                  <c:v>42769</c:v>
                </c:pt>
                <c:pt idx="4">
                  <c:v>42768</c:v>
                </c:pt>
                <c:pt idx="5">
                  <c:v>42767</c:v>
                </c:pt>
                <c:pt idx="6">
                  <c:v>42766</c:v>
                </c:pt>
                <c:pt idx="7">
                  <c:v>42765</c:v>
                </c:pt>
                <c:pt idx="8">
                  <c:v>42762</c:v>
                </c:pt>
                <c:pt idx="9">
                  <c:v>42761</c:v>
                </c:pt>
                <c:pt idx="10">
                  <c:v>42760</c:v>
                </c:pt>
                <c:pt idx="11">
                  <c:v>42759</c:v>
                </c:pt>
                <c:pt idx="12">
                  <c:v>42758</c:v>
                </c:pt>
                <c:pt idx="13">
                  <c:v>42755</c:v>
                </c:pt>
                <c:pt idx="14">
                  <c:v>42754</c:v>
                </c:pt>
                <c:pt idx="15">
                  <c:v>42753</c:v>
                </c:pt>
                <c:pt idx="16">
                  <c:v>42752</c:v>
                </c:pt>
                <c:pt idx="17">
                  <c:v>42751</c:v>
                </c:pt>
                <c:pt idx="18">
                  <c:v>42748</c:v>
                </c:pt>
                <c:pt idx="19">
                  <c:v>42747</c:v>
                </c:pt>
                <c:pt idx="20">
                  <c:v>42746</c:v>
                </c:pt>
                <c:pt idx="21">
                  <c:v>42745</c:v>
                </c:pt>
                <c:pt idx="22">
                  <c:v>42741</c:v>
                </c:pt>
                <c:pt idx="23">
                  <c:v>42740</c:v>
                </c:pt>
                <c:pt idx="24">
                  <c:v>42739</c:v>
                </c:pt>
                <c:pt idx="25">
                  <c:v>42734</c:v>
                </c:pt>
                <c:pt idx="26">
                  <c:v>42733</c:v>
                </c:pt>
                <c:pt idx="27">
                  <c:v>42732</c:v>
                </c:pt>
                <c:pt idx="28">
                  <c:v>42731</c:v>
                </c:pt>
                <c:pt idx="29">
                  <c:v>42730</c:v>
                </c:pt>
                <c:pt idx="30">
                  <c:v>42726</c:v>
                </c:pt>
                <c:pt idx="31">
                  <c:v>42725</c:v>
                </c:pt>
                <c:pt idx="32">
                  <c:v>42724</c:v>
                </c:pt>
                <c:pt idx="33">
                  <c:v>42723</c:v>
                </c:pt>
                <c:pt idx="34">
                  <c:v>42720</c:v>
                </c:pt>
                <c:pt idx="35">
                  <c:v>42719</c:v>
                </c:pt>
                <c:pt idx="36">
                  <c:v>42718</c:v>
                </c:pt>
                <c:pt idx="37">
                  <c:v>42717</c:v>
                </c:pt>
                <c:pt idx="38">
                  <c:v>42716</c:v>
                </c:pt>
                <c:pt idx="39">
                  <c:v>42713</c:v>
                </c:pt>
                <c:pt idx="40">
                  <c:v>42712</c:v>
                </c:pt>
                <c:pt idx="41">
                  <c:v>42711</c:v>
                </c:pt>
                <c:pt idx="42">
                  <c:v>42710</c:v>
                </c:pt>
                <c:pt idx="43">
                  <c:v>42709</c:v>
                </c:pt>
                <c:pt idx="44">
                  <c:v>42706</c:v>
                </c:pt>
                <c:pt idx="45">
                  <c:v>42705</c:v>
                </c:pt>
                <c:pt idx="46">
                  <c:v>42704</c:v>
                </c:pt>
                <c:pt idx="47">
                  <c:v>42703</c:v>
                </c:pt>
                <c:pt idx="48">
                  <c:v>42702</c:v>
                </c:pt>
                <c:pt idx="49">
                  <c:v>42699</c:v>
                </c:pt>
                <c:pt idx="50">
                  <c:v>42698</c:v>
                </c:pt>
                <c:pt idx="51">
                  <c:v>42696</c:v>
                </c:pt>
                <c:pt idx="52">
                  <c:v>42695</c:v>
                </c:pt>
                <c:pt idx="53">
                  <c:v>42692</c:v>
                </c:pt>
                <c:pt idx="54">
                  <c:v>42691</c:v>
                </c:pt>
                <c:pt idx="55">
                  <c:v>42690</c:v>
                </c:pt>
                <c:pt idx="56">
                  <c:v>42689</c:v>
                </c:pt>
                <c:pt idx="57">
                  <c:v>42688</c:v>
                </c:pt>
                <c:pt idx="58">
                  <c:v>42685</c:v>
                </c:pt>
                <c:pt idx="59">
                  <c:v>42684</c:v>
                </c:pt>
                <c:pt idx="60">
                  <c:v>42683</c:v>
                </c:pt>
                <c:pt idx="61">
                  <c:v>42682</c:v>
                </c:pt>
                <c:pt idx="62">
                  <c:v>42681</c:v>
                </c:pt>
                <c:pt idx="63">
                  <c:v>42678</c:v>
                </c:pt>
                <c:pt idx="64">
                  <c:v>42676</c:v>
                </c:pt>
                <c:pt idx="65">
                  <c:v>42675</c:v>
                </c:pt>
                <c:pt idx="66">
                  <c:v>42674</c:v>
                </c:pt>
                <c:pt idx="67">
                  <c:v>42671</c:v>
                </c:pt>
                <c:pt idx="68">
                  <c:v>42670</c:v>
                </c:pt>
                <c:pt idx="69">
                  <c:v>42669</c:v>
                </c:pt>
                <c:pt idx="70">
                  <c:v>42668</c:v>
                </c:pt>
                <c:pt idx="71">
                  <c:v>42667</c:v>
                </c:pt>
                <c:pt idx="72">
                  <c:v>42664</c:v>
                </c:pt>
                <c:pt idx="73">
                  <c:v>42663</c:v>
                </c:pt>
                <c:pt idx="74">
                  <c:v>42662</c:v>
                </c:pt>
                <c:pt idx="75">
                  <c:v>42661</c:v>
                </c:pt>
                <c:pt idx="76">
                  <c:v>42660</c:v>
                </c:pt>
                <c:pt idx="77">
                  <c:v>42657</c:v>
                </c:pt>
                <c:pt idx="78">
                  <c:v>42656</c:v>
                </c:pt>
                <c:pt idx="79">
                  <c:v>42655</c:v>
                </c:pt>
                <c:pt idx="80">
                  <c:v>42654</c:v>
                </c:pt>
                <c:pt idx="81">
                  <c:v>42650</c:v>
                </c:pt>
                <c:pt idx="82">
                  <c:v>42649</c:v>
                </c:pt>
                <c:pt idx="83">
                  <c:v>42648</c:v>
                </c:pt>
                <c:pt idx="84">
                  <c:v>42647</c:v>
                </c:pt>
                <c:pt idx="85">
                  <c:v>42646</c:v>
                </c:pt>
                <c:pt idx="86">
                  <c:v>42643</c:v>
                </c:pt>
                <c:pt idx="87">
                  <c:v>42642</c:v>
                </c:pt>
                <c:pt idx="88">
                  <c:v>42641</c:v>
                </c:pt>
                <c:pt idx="89">
                  <c:v>42640</c:v>
                </c:pt>
                <c:pt idx="90">
                  <c:v>42639</c:v>
                </c:pt>
                <c:pt idx="91">
                  <c:v>42636</c:v>
                </c:pt>
                <c:pt idx="92">
                  <c:v>42634</c:v>
                </c:pt>
                <c:pt idx="93">
                  <c:v>42633</c:v>
                </c:pt>
                <c:pt idx="94">
                  <c:v>42629</c:v>
                </c:pt>
                <c:pt idx="95">
                  <c:v>42628</c:v>
                </c:pt>
                <c:pt idx="96">
                  <c:v>42627</c:v>
                </c:pt>
                <c:pt idx="97">
                  <c:v>42626</c:v>
                </c:pt>
                <c:pt idx="98">
                  <c:v>42625</c:v>
                </c:pt>
                <c:pt idx="99">
                  <c:v>42622</c:v>
                </c:pt>
                <c:pt idx="100">
                  <c:v>42621</c:v>
                </c:pt>
                <c:pt idx="101">
                  <c:v>42620</c:v>
                </c:pt>
                <c:pt idx="102">
                  <c:v>42619</c:v>
                </c:pt>
                <c:pt idx="103">
                  <c:v>42618</c:v>
                </c:pt>
                <c:pt idx="104">
                  <c:v>42615</c:v>
                </c:pt>
                <c:pt idx="105">
                  <c:v>42614</c:v>
                </c:pt>
                <c:pt idx="106">
                  <c:v>42613</c:v>
                </c:pt>
                <c:pt idx="107">
                  <c:v>42612</c:v>
                </c:pt>
                <c:pt idx="108">
                  <c:v>42611</c:v>
                </c:pt>
                <c:pt idx="109">
                  <c:v>42608</c:v>
                </c:pt>
                <c:pt idx="110">
                  <c:v>42607</c:v>
                </c:pt>
                <c:pt idx="111">
                  <c:v>42606</c:v>
                </c:pt>
                <c:pt idx="112">
                  <c:v>42605</c:v>
                </c:pt>
                <c:pt idx="113">
                  <c:v>42604</c:v>
                </c:pt>
                <c:pt idx="114">
                  <c:v>42601</c:v>
                </c:pt>
                <c:pt idx="115">
                  <c:v>42600</c:v>
                </c:pt>
                <c:pt idx="116">
                  <c:v>42599</c:v>
                </c:pt>
                <c:pt idx="117">
                  <c:v>42598</c:v>
                </c:pt>
                <c:pt idx="118">
                  <c:v>42597</c:v>
                </c:pt>
                <c:pt idx="119">
                  <c:v>42594</c:v>
                </c:pt>
                <c:pt idx="120">
                  <c:v>42592</c:v>
                </c:pt>
                <c:pt idx="121">
                  <c:v>42591</c:v>
                </c:pt>
                <c:pt idx="122">
                  <c:v>42590</c:v>
                </c:pt>
                <c:pt idx="123">
                  <c:v>42587</c:v>
                </c:pt>
                <c:pt idx="124">
                  <c:v>42586</c:v>
                </c:pt>
                <c:pt idx="125">
                  <c:v>42585</c:v>
                </c:pt>
                <c:pt idx="126">
                  <c:v>42584</c:v>
                </c:pt>
                <c:pt idx="127">
                  <c:v>42583</c:v>
                </c:pt>
                <c:pt idx="128">
                  <c:v>42580</c:v>
                </c:pt>
                <c:pt idx="129">
                  <c:v>42579</c:v>
                </c:pt>
                <c:pt idx="130">
                  <c:v>42578</c:v>
                </c:pt>
                <c:pt idx="131">
                  <c:v>42577</c:v>
                </c:pt>
                <c:pt idx="132">
                  <c:v>42576</c:v>
                </c:pt>
                <c:pt idx="133">
                  <c:v>42573</c:v>
                </c:pt>
                <c:pt idx="134">
                  <c:v>42572</c:v>
                </c:pt>
                <c:pt idx="135">
                  <c:v>42571</c:v>
                </c:pt>
                <c:pt idx="136">
                  <c:v>42570</c:v>
                </c:pt>
                <c:pt idx="137">
                  <c:v>42566</c:v>
                </c:pt>
                <c:pt idx="138">
                  <c:v>42565</c:v>
                </c:pt>
                <c:pt idx="139">
                  <c:v>42564</c:v>
                </c:pt>
                <c:pt idx="140">
                  <c:v>42563</c:v>
                </c:pt>
                <c:pt idx="141">
                  <c:v>42562</c:v>
                </c:pt>
                <c:pt idx="142">
                  <c:v>42559</c:v>
                </c:pt>
                <c:pt idx="143">
                  <c:v>42558</c:v>
                </c:pt>
                <c:pt idx="144">
                  <c:v>42557</c:v>
                </c:pt>
                <c:pt idx="145">
                  <c:v>42556</c:v>
                </c:pt>
                <c:pt idx="146">
                  <c:v>42555</c:v>
                </c:pt>
                <c:pt idx="147">
                  <c:v>42552</c:v>
                </c:pt>
                <c:pt idx="148">
                  <c:v>42551</c:v>
                </c:pt>
                <c:pt idx="149">
                  <c:v>42550</c:v>
                </c:pt>
                <c:pt idx="150">
                  <c:v>42549</c:v>
                </c:pt>
                <c:pt idx="151">
                  <c:v>42548</c:v>
                </c:pt>
                <c:pt idx="152">
                  <c:v>42545</c:v>
                </c:pt>
                <c:pt idx="153">
                  <c:v>42544</c:v>
                </c:pt>
                <c:pt idx="154">
                  <c:v>42543</c:v>
                </c:pt>
                <c:pt idx="155">
                  <c:v>42542</c:v>
                </c:pt>
                <c:pt idx="156">
                  <c:v>42541</c:v>
                </c:pt>
                <c:pt idx="157">
                  <c:v>42538</c:v>
                </c:pt>
                <c:pt idx="158">
                  <c:v>42537</c:v>
                </c:pt>
                <c:pt idx="159">
                  <c:v>42536</c:v>
                </c:pt>
                <c:pt idx="160">
                  <c:v>42535</c:v>
                </c:pt>
                <c:pt idx="161">
                  <c:v>42534</c:v>
                </c:pt>
                <c:pt idx="162">
                  <c:v>42531</c:v>
                </c:pt>
                <c:pt idx="163">
                  <c:v>42530</c:v>
                </c:pt>
                <c:pt idx="164">
                  <c:v>42529</c:v>
                </c:pt>
                <c:pt idx="165">
                  <c:v>42528</c:v>
                </c:pt>
                <c:pt idx="166">
                  <c:v>42527</c:v>
                </c:pt>
                <c:pt idx="167">
                  <c:v>42524</c:v>
                </c:pt>
                <c:pt idx="168">
                  <c:v>42523</c:v>
                </c:pt>
                <c:pt idx="169">
                  <c:v>42522</c:v>
                </c:pt>
                <c:pt idx="170">
                  <c:v>42521</c:v>
                </c:pt>
                <c:pt idx="171">
                  <c:v>42520</c:v>
                </c:pt>
                <c:pt idx="172">
                  <c:v>42517</c:v>
                </c:pt>
                <c:pt idx="173">
                  <c:v>42516</c:v>
                </c:pt>
                <c:pt idx="174">
                  <c:v>42515</c:v>
                </c:pt>
                <c:pt idx="175">
                  <c:v>42514</c:v>
                </c:pt>
                <c:pt idx="176">
                  <c:v>42513</c:v>
                </c:pt>
                <c:pt idx="177">
                  <c:v>42510</c:v>
                </c:pt>
                <c:pt idx="178">
                  <c:v>42509</c:v>
                </c:pt>
                <c:pt idx="179">
                  <c:v>42508</c:v>
                </c:pt>
                <c:pt idx="180">
                  <c:v>42507</c:v>
                </c:pt>
                <c:pt idx="181">
                  <c:v>42506</c:v>
                </c:pt>
                <c:pt idx="182">
                  <c:v>42503</c:v>
                </c:pt>
                <c:pt idx="183">
                  <c:v>42502</c:v>
                </c:pt>
                <c:pt idx="184">
                  <c:v>42501</c:v>
                </c:pt>
                <c:pt idx="185">
                  <c:v>42500</c:v>
                </c:pt>
                <c:pt idx="186">
                  <c:v>42499</c:v>
                </c:pt>
                <c:pt idx="187">
                  <c:v>42496</c:v>
                </c:pt>
                <c:pt idx="188">
                  <c:v>42492</c:v>
                </c:pt>
                <c:pt idx="189">
                  <c:v>42488</c:v>
                </c:pt>
                <c:pt idx="190">
                  <c:v>42487</c:v>
                </c:pt>
                <c:pt idx="191">
                  <c:v>42486</c:v>
                </c:pt>
                <c:pt idx="192">
                  <c:v>42485</c:v>
                </c:pt>
                <c:pt idx="193">
                  <c:v>42482</c:v>
                </c:pt>
                <c:pt idx="194">
                  <c:v>42481</c:v>
                </c:pt>
                <c:pt idx="195">
                  <c:v>42480</c:v>
                </c:pt>
                <c:pt idx="196">
                  <c:v>42479</c:v>
                </c:pt>
                <c:pt idx="197">
                  <c:v>42478</c:v>
                </c:pt>
                <c:pt idx="198">
                  <c:v>42475</c:v>
                </c:pt>
                <c:pt idx="199">
                  <c:v>42474</c:v>
                </c:pt>
                <c:pt idx="200">
                  <c:v>42473</c:v>
                </c:pt>
                <c:pt idx="201">
                  <c:v>42472</c:v>
                </c:pt>
                <c:pt idx="202">
                  <c:v>42471</c:v>
                </c:pt>
                <c:pt idx="203">
                  <c:v>42468</c:v>
                </c:pt>
                <c:pt idx="204">
                  <c:v>42467</c:v>
                </c:pt>
                <c:pt idx="205">
                  <c:v>42466</c:v>
                </c:pt>
                <c:pt idx="206">
                  <c:v>42465</c:v>
                </c:pt>
                <c:pt idx="207">
                  <c:v>42464</c:v>
                </c:pt>
                <c:pt idx="208">
                  <c:v>42461</c:v>
                </c:pt>
                <c:pt idx="209">
                  <c:v>42460</c:v>
                </c:pt>
                <c:pt idx="210">
                  <c:v>42459</c:v>
                </c:pt>
                <c:pt idx="211">
                  <c:v>42458</c:v>
                </c:pt>
                <c:pt idx="212">
                  <c:v>42457</c:v>
                </c:pt>
                <c:pt idx="213">
                  <c:v>42454</c:v>
                </c:pt>
                <c:pt idx="214">
                  <c:v>42453</c:v>
                </c:pt>
                <c:pt idx="215">
                  <c:v>42452</c:v>
                </c:pt>
                <c:pt idx="216">
                  <c:v>42451</c:v>
                </c:pt>
                <c:pt idx="217">
                  <c:v>42447</c:v>
                </c:pt>
                <c:pt idx="218">
                  <c:v>42446</c:v>
                </c:pt>
                <c:pt idx="219">
                  <c:v>42445</c:v>
                </c:pt>
                <c:pt idx="220">
                  <c:v>42444</c:v>
                </c:pt>
                <c:pt idx="221">
                  <c:v>42443</c:v>
                </c:pt>
                <c:pt idx="222">
                  <c:v>42440</c:v>
                </c:pt>
                <c:pt idx="223">
                  <c:v>42439</c:v>
                </c:pt>
                <c:pt idx="224">
                  <c:v>42438</c:v>
                </c:pt>
                <c:pt idx="225">
                  <c:v>42437</c:v>
                </c:pt>
                <c:pt idx="226">
                  <c:v>42436</c:v>
                </c:pt>
                <c:pt idx="227">
                  <c:v>42433</c:v>
                </c:pt>
                <c:pt idx="228">
                  <c:v>42432</c:v>
                </c:pt>
                <c:pt idx="229">
                  <c:v>42431</c:v>
                </c:pt>
                <c:pt idx="230">
                  <c:v>42430</c:v>
                </c:pt>
                <c:pt idx="231">
                  <c:v>42429</c:v>
                </c:pt>
                <c:pt idx="232">
                  <c:v>42426</c:v>
                </c:pt>
                <c:pt idx="233">
                  <c:v>42425</c:v>
                </c:pt>
                <c:pt idx="234">
                  <c:v>42424</c:v>
                </c:pt>
                <c:pt idx="235">
                  <c:v>42423</c:v>
                </c:pt>
                <c:pt idx="236">
                  <c:v>42422</c:v>
                </c:pt>
                <c:pt idx="237">
                  <c:v>42419</c:v>
                </c:pt>
                <c:pt idx="238">
                  <c:v>42418</c:v>
                </c:pt>
                <c:pt idx="239">
                  <c:v>42417</c:v>
                </c:pt>
                <c:pt idx="240">
                  <c:v>42416</c:v>
                </c:pt>
                <c:pt idx="241">
                  <c:v>42415</c:v>
                </c:pt>
                <c:pt idx="242">
                  <c:v>42412</c:v>
                </c:pt>
                <c:pt idx="243">
                  <c:v>42410</c:v>
                </c:pt>
                <c:pt idx="244">
                  <c:v>42409</c:v>
                </c:pt>
                <c:pt idx="245">
                  <c:v>42408</c:v>
                </c:pt>
                <c:pt idx="246">
                  <c:v>42405</c:v>
                </c:pt>
                <c:pt idx="247">
                  <c:v>42404</c:v>
                </c:pt>
                <c:pt idx="248">
                  <c:v>42403</c:v>
                </c:pt>
                <c:pt idx="249">
                  <c:v>42402</c:v>
                </c:pt>
                <c:pt idx="250">
                  <c:v>42401</c:v>
                </c:pt>
                <c:pt idx="251">
                  <c:v>42398</c:v>
                </c:pt>
                <c:pt idx="252">
                  <c:v>42397</c:v>
                </c:pt>
                <c:pt idx="253">
                  <c:v>42396</c:v>
                </c:pt>
                <c:pt idx="254">
                  <c:v>42395</c:v>
                </c:pt>
                <c:pt idx="255">
                  <c:v>42394</c:v>
                </c:pt>
                <c:pt idx="256">
                  <c:v>42391</c:v>
                </c:pt>
                <c:pt idx="257">
                  <c:v>42390</c:v>
                </c:pt>
                <c:pt idx="258">
                  <c:v>42389</c:v>
                </c:pt>
                <c:pt idx="259">
                  <c:v>42388</c:v>
                </c:pt>
                <c:pt idx="260">
                  <c:v>42387</c:v>
                </c:pt>
                <c:pt idx="261">
                  <c:v>42384</c:v>
                </c:pt>
                <c:pt idx="262">
                  <c:v>42383</c:v>
                </c:pt>
                <c:pt idx="263">
                  <c:v>42382</c:v>
                </c:pt>
                <c:pt idx="264">
                  <c:v>42381</c:v>
                </c:pt>
                <c:pt idx="265">
                  <c:v>42377</c:v>
                </c:pt>
                <c:pt idx="266">
                  <c:v>42376</c:v>
                </c:pt>
                <c:pt idx="267">
                  <c:v>42375</c:v>
                </c:pt>
                <c:pt idx="268">
                  <c:v>42374</c:v>
                </c:pt>
                <c:pt idx="269">
                  <c:v>42373</c:v>
                </c:pt>
                <c:pt idx="270">
                  <c:v>42368</c:v>
                </c:pt>
                <c:pt idx="271">
                  <c:v>42367</c:v>
                </c:pt>
                <c:pt idx="272">
                  <c:v>42366</c:v>
                </c:pt>
                <c:pt idx="273">
                  <c:v>42363</c:v>
                </c:pt>
                <c:pt idx="274">
                  <c:v>42362</c:v>
                </c:pt>
                <c:pt idx="275">
                  <c:v>42360</c:v>
                </c:pt>
                <c:pt idx="276">
                  <c:v>42359</c:v>
                </c:pt>
                <c:pt idx="277">
                  <c:v>42356</c:v>
                </c:pt>
                <c:pt idx="278">
                  <c:v>42355</c:v>
                </c:pt>
                <c:pt idx="279">
                  <c:v>42354</c:v>
                </c:pt>
                <c:pt idx="280">
                  <c:v>42353</c:v>
                </c:pt>
                <c:pt idx="281">
                  <c:v>42352</c:v>
                </c:pt>
                <c:pt idx="282">
                  <c:v>42349</c:v>
                </c:pt>
                <c:pt idx="283">
                  <c:v>42348</c:v>
                </c:pt>
                <c:pt idx="284">
                  <c:v>42347</c:v>
                </c:pt>
                <c:pt idx="285">
                  <c:v>42346</c:v>
                </c:pt>
                <c:pt idx="286">
                  <c:v>42345</c:v>
                </c:pt>
                <c:pt idx="287">
                  <c:v>42342</c:v>
                </c:pt>
                <c:pt idx="288">
                  <c:v>42341</c:v>
                </c:pt>
                <c:pt idx="289">
                  <c:v>42340</c:v>
                </c:pt>
                <c:pt idx="290">
                  <c:v>42339</c:v>
                </c:pt>
                <c:pt idx="291">
                  <c:v>42338</c:v>
                </c:pt>
                <c:pt idx="292">
                  <c:v>42335</c:v>
                </c:pt>
                <c:pt idx="293">
                  <c:v>42334</c:v>
                </c:pt>
                <c:pt idx="294">
                  <c:v>42333</c:v>
                </c:pt>
                <c:pt idx="295">
                  <c:v>42332</c:v>
                </c:pt>
                <c:pt idx="296">
                  <c:v>42328</c:v>
                </c:pt>
                <c:pt idx="297">
                  <c:v>42327</c:v>
                </c:pt>
                <c:pt idx="298">
                  <c:v>42326</c:v>
                </c:pt>
                <c:pt idx="299">
                  <c:v>42325</c:v>
                </c:pt>
                <c:pt idx="300">
                  <c:v>42324</c:v>
                </c:pt>
                <c:pt idx="301">
                  <c:v>42321</c:v>
                </c:pt>
                <c:pt idx="302">
                  <c:v>42320</c:v>
                </c:pt>
                <c:pt idx="303">
                  <c:v>42319</c:v>
                </c:pt>
                <c:pt idx="304">
                  <c:v>42318</c:v>
                </c:pt>
                <c:pt idx="305">
                  <c:v>42317</c:v>
                </c:pt>
                <c:pt idx="306">
                  <c:v>42314</c:v>
                </c:pt>
                <c:pt idx="307">
                  <c:v>42313</c:v>
                </c:pt>
                <c:pt idx="308">
                  <c:v>42312</c:v>
                </c:pt>
                <c:pt idx="309">
                  <c:v>42310</c:v>
                </c:pt>
                <c:pt idx="310">
                  <c:v>42307</c:v>
                </c:pt>
                <c:pt idx="311">
                  <c:v>42306</c:v>
                </c:pt>
                <c:pt idx="312">
                  <c:v>42305</c:v>
                </c:pt>
                <c:pt idx="313">
                  <c:v>42304</c:v>
                </c:pt>
                <c:pt idx="314">
                  <c:v>42303</c:v>
                </c:pt>
                <c:pt idx="315">
                  <c:v>42300</c:v>
                </c:pt>
                <c:pt idx="316">
                  <c:v>42299</c:v>
                </c:pt>
                <c:pt idx="317">
                  <c:v>42298</c:v>
                </c:pt>
                <c:pt idx="318">
                  <c:v>42297</c:v>
                </c:pt>
                <c:pt idx="319">
                  <c:v>42296</c:v>
                </c:pt>
                <c:pt idx="320">
                  <c:v>42293</c:v>
                </c:pt>
                <c:pt idx="321">
                  <c:v>42292</c:v>
                </c:pt>
                <c:pt idx="322">
                  <c:v>42291</c:v>
                </c:pt>
                <c:pt idx="323">
                  <c:v>42290</c:v>
                </c:pt>
                <c:pt idx="324">
                  <c:v>42286</c:v>
                </c:pt>
                <c:pt idx="325">
                  <c:v>42285</c:v>
                </c:pt>
                <c:pt idx="326">
                  <c:v>42284</c:v>
                </c:pt>
                <c:pt idx="327">
                  <c:v>42283</c:v>
                </c:pt>
                <c:pt idx="328">
                  <c:v>42282</c:v>
                </c:pt>
                <c:pt idx="329">
                  <c:v>42279</c:v>
                </c:pt>
                <c:pt idx="330">
                  <c:v>42278</c:v>
                </c:pt>
                <c:pt idx="331">
                  <c:v>42277</c:v>
                </c:pt>
                <c:pt idx="332">
                  <c:v>42276</c:v>
                </c:pt>
                <c:pt idx="333">
                  <c:v>42275</c:v>
                </c:pt>
                <c:pt idx="334">
                  <c:v>42272</c:v>
                </c:pt>
                <c:pt idx="335">
                  <c:v>42271</c:v>
                </c:pt>
                <c:pt idx="336">
                  <c:v>42265</c:v>
                </c:pt>
                <c:pt idx="337">
                  <c:v>42264</c:v>
                </c:pt>
                <c:pt idx="338">
                  <c:v>42263</c:v>
                </c:pt>
                <c:pt idx="339">
                  <c:v>42262</c:v>
                </c:pt>
                <c:pt idx="340">
                  <c:v>42261</c:v>
                </c:pt>
                <c:pt idx="341">
                  <c:v>42258</c:v>
                </c:pt>
                <c:pt idx="342">
                  <c:v>42257</c:v>
                </c:pt>
                <c:pt idx="343">
                  <c:v>42256</c:v>
                </c:pt>
                <c:pt idx="344">
                  <c:v>42255</c:v>
                </c:pt>
                <c:pt idx="345">
                  <c:v>42254</c:v>
                </c:pt>
                <c:pt idx="346">
                  <c:v>42251</c:v>
                </c:pt>
                <c:pt idx="347">
                  <c:v>42250</c:v>
                </c:pt>
                <c:pt idx="348">
                  <c:v>42249</c:v>
                </c:pt>
                <c:pt idx="349">
                  <c:v>42248</c:v>
                </c:pt>
                <c:pt idx="350">
                  <c:v>42247</c:v>
                </c:pt>
                <c:pt idx="351">
                  <c:v>42244</c:v>
                </c:pt>
                <c:pt idx="352">
                  <c:v>42243</c:v>
                </c:pt>
                <c:pt idx="353">
                  <c:v>42242</c:v>
                </c:pt>
                <c:pt idx="354">
                  <c:v>42241</c:v>
                </c:pt>
                <c:pt idx="355">
                  <c:v>42240</c:v>
                </c:pt>
                <c:pt idx="356">
                  <c:v>42237</c:v>
                </c:pt>
                <c:pt idx="357">
                  <c:v>42236</c:v>
                </c:pt>
                <c:pt idx="358">
                  <c:v>42235</c:v>
                </c:pt>
                <c:pt idx="359">
                  <c:v>42234</c:v>
                </c:pt>
                <c:pt idx="360">
                  <c:v>42233</c:v>
                </c:pt>
                <c:pt idx="361">
                  <c:v>42230</c:v>
                </c:pt>
                <c:pt idx="362">
                  <c:v>42229</c:v>
                </c:pt>
                <c:pt idx="363">
                  <c:v>42228</c:v>
                </c:pt>
                <c:pt idx="364">
                  <c:v>42227</c:v>
                </c:pt>
                <c:pt idx="365">
                  <c:v>42226</c:v>
                </c:pt>
                <c:pt idx="366">
                  <c:v>42223</c:v>
                </c:pt>
                <c:pt idx="367">
                  <c:v>42222</c:v>
                </c:pt>
                <c:pt idx="368">
                  <c:v>42221</c:v>
                </c:pt>
                <c:pt idx="369">
                  <c:v>42220</c:v>
                </c:pt>
                <c:pt idx="370">
                  <c:v>42219</c:v>
                </c:pt>
                <c:pt idx="371">
                  <c:v>42216</c:v>
                </c:pt>
                <c:pt idx="372">
                  <c:v>42215</c:v>
                </c:pt>
                <c:pt idx="373">
                  <c:v>42214</c:v>
                </c:pt>
                <c:pt idx="374">
                  <c:v>42213</c:v>
                </c:pt>
                <c:pt idx="375">
                  <c:v>42212</c:v>
                </c:pt>
                <c:pt idx="376">
                  <c:v>42209</c:v>
                </c:pt>
                <c:pt idx="377">
                  <c:v>42208</c:v>
                </c:pt>
                <c:pt idx="378">
                  <c:v>42207</c:v>
                </c:pt>
                <c:pt idx="379">
                  <c:v>42206</c:v>
                </c:pt>
                <c:pt idx="380">
                  <c:v>42202</c:v>
                </c:pt>
                <c:pt idx="381">
                  <c:v>42201</c:v>
                </c:pt>
                <c:pt idx="382">
                  <c:v>42200</c:v>
                </c:pt>
                <c:pt idx="383">
                  <c:v>42199</c:v>
                </c:pt>
                <c:pt idx="384">
                  <c:v>42198</c:v>
                </c:pt>
                <c:pt idx="385">
                  <c:v>42195</c:v>
                </c:pt>
                <c:pt idx="386">
                  <c:v>42194</c:v>
                </c:pt>
                <c:pt idx="387">
                  <c:v>42193</c:v>
                </c:pt>
                <c:pt idx="388">
                  <c:v>42192</c:v>
                </c:pt>
                <c:pt idx="389">
                  <c:v>42191</c:v>
                </c:pt>
                <c:pt idx="390">
                  <c:v>42188</c:v>
                </c:pt>
                <c:pt idx="391">
                  <c:v>42187</c:v>
                </c:pt>
                <c:pt idx="392">
                  <c:v>42186</c:v>
                </c:pt>
                <c:pt idx="393">
                  <c:v>42185</c:v>
                </c:pt>
                <c:pt idx="394">
                  <c:v>42184</c:v>
                </c:pt>
                <c:pt idx="395">
                  <c:v>42181</c:v>
                </c:pt>
                <c:pt idx="396">
                  <c:v>42180</c:v>
                </c:pt>
                <c:pt idx="397">
                  <c:v>42179</c:v>
                </c:pt>
                <c:pt idx="398">
                  <c:v>42178</c:v>
                </c:pt>
                <c:pt idx="399">
                  <c:v>42177</c:v>
                </c:pt>
                <c:pt idx="400">
                  <c:v>42174</c:v>
                </c:pt>
                <c:pt idx="401">
                  <c:v>42173</c:v>
                </c:pt>
                <c:pt idx="402">
                  <c:v>42172</c:v>
                </c:pt>
                <c:pt idx="403">
                  <c:v>42171</c:v>
                </c:pt>
                <c:pt idx="404">
                  <c:v>42170</c:v>
                </c:pt>
                <c:pt idx="405">
                  <c:v>42167</c:v>
                </c:pt>
                <c:pt idx="406">
                  <c:v>42166</c:v>
                </c:pt>
                <c:pt idx="407">
                  <c:v>42165</c:v>
                </c:pt>
                <c:pt idx="408">
                  <c:v>42164</c:v>
                </c:pt>
                <c:pt idx="409">
                  <c:v>42163</c:v>
                </c:pt>
                <c:pt idx="410">
                  <c:v>42160</c:v>
                </c:pt>
                <c:pt idx="411">
                  <c:v>42159</c:v>
                </c:pt>
                <c:pt idx="412">
                  <c:v>42158</c:v>
                </c:pt>
                <c:pt idx="413">
                  <c:v>42157</c:v>
                </c:pt>
                <c:pt idx="414">
                  <c:v>42156</c:v>
                </c:pt>
                <c:pt idx="415">
                  <c:v>42153</c:v>
                </c:pt>
                <c:pt idx="416">
                  <c:v>42152</c:v>
                </c:pt>
                <c:pt idx="417">
                  <c:v>42151</c:v>
                </c:pt>
                <c:pt idx="418">
                  <c:v>42150</c:v>
                </c:pt>
                <c:pt idx="419">
                  <c:v>42149</c:v>
                </c:pt>
                <c:pt idx="420">
                  <c:v>42146</c:v>
                </c:pt>
                <c:pt idx="421">
                  <c:v>42145</c:v>
                </c:pt>
                <c:pt idx="422">
                  <c:v>42144</c:v>
                </c:pt>
                <c:pt idx="423">
                  <c:v>42143</c:v>
                </c:pt>
                <c:pt idx="424">
                  <c:v>42142</c:v>
                </c:pt>
                <c:pt idx="425">
                  <c:v>42139</c:v>
                </c:pt>
                <c:pt idx="426">
                  <c:v>42138</c:v>
                </c:pt>
                <c:pt idx="427">
                  <c:v>42137</c:v>
                </c:pt>
                <c:pt idx="428">
                  <c:v>42136</c:v>
                </c:pt>
                <c:pt idx="429">
                  <c:v>42135</c:v>
                </c:pt>
                <c:pt idx="430">
                  <c:v>42132</c:v>
                </c:pt>
                <c:pt idx="431">
                  <c:v>42131</c:v>
                </c:pt>
                <c:pt idx="432">
                  <c:v>42125</c:v>
                </c:pt>
                <c:pt idx="433">
                  <c:v>42124</c:v>
                </c:pt>
                <c:pt idx="434">
                  <c:v>42122</c:v>
                </c:pt>
                <c:pt idx="435">
                  <c:v>42121</c:v>
                </c:pt>
                <c:pt idx="436">
                  <c:v>42118</c:v>
                </c:pt>
                <c:pt idx="437">
                  <c:v>42117</c:v>
                </c:pt>
                <c:pt idx="438">
                  <c:v>42116</c:v>
                </c:pt>
                <c:pt idx="439">
                  <c:v>42115</c:v>
                </c:pt>
                <c:pt idx="440">
                  <c:v>42114</c:v>
                </c:pt>
                <c:pt idx="441">
                  <c:v>42111</c:v>
                </c:pt>
                <c:pt idx="442">
                  <c:v>42110</c:v>
                </c:pt>
                <c:pt idx="443">
                  <c:v>42109</c:v>
                </c:pt>
                <c:pt idx="444">
                  <c:v>42108</c:v>
                </c:pt>
                <c:pt idx="445">
                  <c:v>42107</c:v>
                </c:pt>
                <c:pt idx="446">
                  <c:v>42104</c:v>
                </c:pt>
                <c:pt idx="447">
                  <c:v>42103</c:v>
                </c:pt>
                <c:pt idx="448">
                  <c:v>42102</c:v>
                </c:pt>
                <c:pt idx="449">
                  <c:v>42101</c:v>
                </c:pt>
                <c:pt idx="450">
                  <c:v>42100</c:v>
                </c:pt>
                <c:pt idx="451">
                  <c:v>42097</c:v>
                </c:pt>
                <c:pt idx="452">
                  <c:v>42096</c:v>
                </c:pt>
                <c:pt idx="453">
                  <c:v>42095</c:v>
                </c:pt>
                <c:pt idx="454">
                  <c:v>42094</c:v>
                </c:pt>
                <c:pt idx="455">
                  <c:v>42093</c:v>
                </c:pt>
                <c:pt idx="456">
                  <c:v>42090</c:v>
                </c:pt>
                <c:pt idx="457">
                  <c:v>42089</c:v>
                </c:pt>
                <c:pt idx="458">
                  <c:v>42088</c:v>
                </c:pt>
                <c:pt idx="459">
                  <c:v>42087</c:v>
                </c:pt>
                <c:pt idx="460">
                  <c:v>42086</c:v>
                </c:pt>
                <c:pt idx="461">
                  <c:v>42083</c:v>
                </c:pt>
                <c:pt idx="462">
                  <c:v>42082</c:v>
                </c:pt>
                <c:pt idx="463">
                  <c:v>42081</c:v>
                </c:pt>
                <c:pt idx="464">
                  <c:v>42080</c:v>
                </c:pt>
                <c:pt idx="465">
                  <c:v>42079</c:v>
                </c:pt>
                <c:pt idx="466">
                  <c:v>42076</c:v>
                </c:pt>
                <c:pt idx="467">
                  <c:v>42075</c:v>
                </c:pt>
                <c:pt idx="468">
                  <c:v>42074</c:v>
                </c:pt>
                <c:pt idx="469">
                  <c:v>42073</c:v>
                </c:pt>
                <c:pt idx="470">
                  <c:v>42072</c:v>
                </c:pt>
                <c:pt idx="471">
                  <c:v>42069</c:v>
                </c:pt>
                <c:pt idx="472">
                  <c:v>42068</c:v>
                </c:pt>
                <c:pt idx="473">
                  <c:v>42067</c:v>
                </c:pt>
                <c:pt idx="474">
                  <c:v>42066</c:v>
                </c:pt>
                <c:pt idx="475">
                  <c:v>42065</c:v>
                </c:pt>
                <c:pt idx="476">
                  <c:v>42062</c:v>
                </c:pt>
                <c:pt idx="477">
                  <c:v>42061</c:v>
                </c:pt>
                <c:pt idx="478">
                  <c:v>42060</c:v>
                </c:pt>
                <c:pt idx="479">
                  <c:v>42059</c:v>
                </c:pt>
                <c:pt idx="480">
                  <c:v>42058</c:v>
                </c:pt>
                <c:pt idx="481">
                  <c:v>42055</c:v>
                </c:pt>
                <c:pt idx="482">
                  <c:v>42054</c:v>
                </c:pt>
                <c:pt idx="483">
                  <c:v>42053</c:v>
                </c:pt>
                <c:pt idx="484">
                  <c:v>42052</c:v>
                </c:pt>
                <c:pt idx="485">
                  <c:v>42051</c:v>
                </c:pt>
                <c:pt idx="486">
                  <c:v>42048</c:v>
                </c:pt>
                <c:pt idx="487">
                  <c:v>42047</c:v>
                </c:pt>
                <c:pt idx="488">
                  <c:v>42045</c:v>
                </c:pt>
                <c:pt idx="489">
                  <c:v>42044</c:v>
                </c:pt>
                <c:pt idx="490">
                  <c:v>42041</c:v>
                </c:pt>
                <c:pt idx="491">
                  <c:v>42040</c:v>
                </c:pt>
                <c:pt idx="492">
                  <c:v>42039</c:v>
                </c:pt>
                <c:pt idx="493">
                  <c:v>42038</c:v>
                </c:pt>
                <c:pt idx="494">
                  <c:v>42037</c:v>
                </c:pt>
                <c:pt idx="495">
                  <c:v>42034</c:v>
                </c:pt>
                <c:pt idx="496">
                  <c:v>42033</c:v>
                </c:pt>
                <c:pt idx="497">
                  <c:v>42032</c:v>
                </c:pt>
                <c:pt idx="498">
                  <c:v>42031</c:v>
                </c:pt>
                <c:pt idx="499">
                  <c:v>42030</c:v>
                </c:pt>
                <c:pt idx="500">
                  <c:v>42027</c:v>
                </c:pt>
                <c:pt idx="501">
                  <c:v>42026</c:v>
                </c:pt>
                <c:pt idx="502">
                  <c:v>42025</c:v>
                </c:pt>
                <c:pt idx="503">
                  <c:v>42024</c:v>
                </c:pt>
                <c:pt idx="504">
                  <c:v>42023</c:v>
                </c:pt>
                <c:pt idx="505">
                  <c:v>42020</c:v>
                </c:pt>
                <c:pt idx="506">
                  <c:v>42019</c:v>
                </c:pt>
                <c:pt idx="507">
                  <c:v>42018</c:v>
                </c:pt>
                <c:pt idx="508">
                  <c:v>42017</c:v>
                </c:pt>
                <c:pt idx="509">
                  <c:v>42013</c:v>
                </c:pt>
                <c:pt idx="510">
                  <c:v>42012</c:v>
                </c:pt>
                <c:pt idx="511">
                  <c:v>42011</c:v>
                </c:pt>
                <c:pt idx="512">
                  <c:v>42010</c:v>
                </c:pt>
                <c:pt idx="513">
                  <c:v>42009</c:v>
                </c:pt>
                <c:pt idx="514">
                  <c:v>42003</c:v>
                </c:pt>
                <c:pt idx="515">
                  <c:v>42002</c:v>
                </c:pt>
                <c:pt idx="516">
                  <c:v>41999</c:v>
                </c:pt>
                <c:pt idx="517">
                  <c:v>41998</c:v>
                </c:pt>
                <c:pt idx="518">
                  <c:v>41997</c:v>
                </c:pt>
                <c:pt idx="519">
                  <c:v>41995</c:v>
                </c:pt>
                <c:pt idx="520">
                  <c:v>41992</c:v>
                </c:pt>
                <c:pt idx="521">
                  <c:v>41991</c:v>
                </c:pt>
                <c:pt idx="522">
                  <c:v>41990</c:v>
                </c:pt>
                <c:pt idx="523">
                  <c:v>41989</c:v>
                </c:pt>
                <c:pt idx="524">
                  <c:v>41988</c:v>
                </c:pt>
                <c:pt idx="525">
                  <c:v>41985</c:v>
                </c:pt>
                <c:pt idx="526">
                  <c:v>41984</c:v>
                </c:pt>
                <c:pt idx="527">
                  <c:v>41983</c:v>
                </c:pt>
                <c:pt idx="528">
                  <c:v>41982</c:v>
                </c:pt>
                <c:pt idx="529">
                  <c:v>41981</c:v>
                </c:pt>
                <c:pt idx="530">
                  <c:v>41978</c:v>
                </c:pt>
                <c:pt idx="531">
                  <c:v>41977</c:v>
                </c:pt>
                <c:pt idx="532">
                  <c:v>41976</c:v>
                </c:pt>
                <c:pt idx="533">
                  <c:v>41975</c:v>
                </c:pt>
                <c:pt idx="534">
                  <c:v>41974</c:v>
                </c:pt>
                <c:pt idx="535">
                  <c:v>41971</c:v>
                </c:pt>
                <c:pt idx="536">
                  <c:v>41970</c:v>
                </c:pt>
                <c:pt idx="537">
                  <c:v>41969</c:v>
                </c:pt>
                <c:pt idx="538">
                  <c:v>41968</c:v>
                </c:pt>
                <c:pt idx="539">
                  <c:v>41964</c:v>
                </c:pt>
                <c:pt idx="540">
                  <c:v>41963</c:v>
                </c:pt>
                <c:pt idx="541">
                  <c:v>41962</c:v>
                </c:pt>
                <c:pt idx="542">
                  <c:v>41961</c:v>
                </c:pt>
                <c:pt idx="543">
                  <c:v>41960</c:v>
                </c:pt>
                <c:pt idx="544">
                  <c:v>41957</c:v>
                </c:pt>
                <c:pt idx="545">
                  <c:v>41956</c:v>
                </c:pt>
                <c:pt idx="546">
                  <c:v>41955</c:v>
                </c:pt>
                <c:pt idx="547">
                  <c:v>41954</c:v>
                </c:pt>
                <c:pt idx="548">
                  <c:v>41953</c:v>
                </c:pt>
                <c:pt idx="549">
                  <c:v>41950</c:v>
                </c:pt>
                <c:pt idx="550">
                  <c:v>41949</c:v>
                </c:pt>
                <c:pt idx="551">
                  <c:v>41948</c:v>
                </c:pt>
                <c:pt idx="552">
                  <c:v>41947</c:v>
                </c:pt>
                <c:pt idx="553">
                  <c:v>41943</c:v>
                </c:pt>
                <c:pt idx="554">
                  <c:v>41942</c:v>
                </c:pt>
                <c:pt idx="555">
                  <c:v>41941</c:v>
                </c:pt>
                <c:pt idx="556">
                  <c:v>41940</c:v>
                </c:pt>
                <c:pt idx="557">
                  <c:v>41939</c:v>
                </c:pt>
                <c:pt idx="558">
                  <c:v>41936</c:v>
                </c:pt>
                <c:pt idx="559">
                  <c:v>41935</c:v>
                </c:pt>
                <c:pt idx="560">
                  <c:v>41934</c:v>
                </c:pt>
                <c:pt idx="561">
                  <c:v>41933</c:v>
                </c:pt>
                <c:pt idx="562">
                  <c:v>41932</c:v>
                </c:pt>
                <c:pt idx="563">
                  <c:v>41929</c:v>
                </c:pt>
                <c:pt idx="564">
                  <c:v>41928</c:v>
                </c:pt>
                <c:pt idx="565">
                  <c:v>41927</c:v>
                </c:pt>
                <c:pt idx="566">
                  <c:v>41926</c:v>
                </c:pt>
                <c:pt idx="567">
                  <c:v>41922</c:v>
                </c:pt>
                <c:pt idx="568">
                  <c:v>41921</c:v>
                </c:pt>
                <c:pt idx="569">
                  <c:v>41920</c:v>
                </c:pt>
                <c:pt idx="570">
                  <c:v>41919</c:v>
                </c:pt>
                <c:pt idx="571">
                  <c:v>41918</c:v>
                </c:pt>
                <c:pt idx="572">
                  <c:v>41915</c:v>
                </c:pt>
                <c:pt idx="573">
                  <c:v>41914</c:v>
                </c:pt>
                <c:pt idx="574">
                  <c:v>41913</c:v>
                </c:pt>
                <c:pt idx="575">
                  <c:v>41912</c:v>
                </c:pt>
                <c:pt idx="576">
                  <c:v>41911</c:v>
                </c:pt>
                <c:pt idx="577">
                  <c:v>41908</c:v>
                </c:pt>
                <c:pt idx="578">
                  <c:v>41907</c:v>
                </c:pt>
                <c:pt idx="579">
                  <c:v>41906</c:v>
                </c:pt>
                <c:pt idx="580">
                  <c:v>41904</c:v>
                </c:pt>
                <c:pt idx="581">
                  <c:v>41901</c:v>
                </c:pt>
                <c:pt idx="582">
                  <c:v>41900</c:v>
                </c:pt>
                <c:pt idx="583">
                  <c:v>41899</c:v>
                </c:pt>
                <c:pt idx="584">
                  <c:v>41898</c:v>
                </c:pt>
                <c:pt idx="585">
                  <c:v>41894</c:v>
                </c:pt>
                <c:pt idx="586">
                  <c:v>41893</c:v>
                </c:pt>
                <c:pt idx="587">
                  <c:v>41892</c:v>
                </c:pt>
                <c:pt idx="588">
                  <c:v>41891</c:v>
                </c:pt>
                <c:pt idx="589">
                  <c:v>41890</c:v>
                </c:pt>
                <c:pt idx="590">
                  <c:v>41887</c:v>
                </c:pt>
                <c:pt idx="591">
                  <c:v>41886</c:v>
                </c:pt>
                <c:pt idx="592">
                  <c:v>41885</c:v>
                </c:pt>
                <c:pt idx="593">
                  <c:v>41884</c:v>
                </c:pt>
                <c:pt idx="594">
                  <c:v>41883</c:v>
                </c:pt>
                <c:pt idx="595">
                  <c:v>41880</c:v>
                </c:pt>
                <c:pt idx="596">
                  <c:v>41879</c:v>
                </c:pt>
                <c:pt idx="597">
                  <c:v>41878</c:v>
                </c:pt>
                <c:pt idx="598">
                  <c:v>41877</c:v>
                </c:pt>
                <c:pt idx="599">
                  <c:v>41876</c:v>
                </c:pt>
                <c:pt idx="600">
                  <c:v>41873</c:v>
                </c:pt>
                <c:pt idx="601">
                  <c:v>41872</c:v>
                </c:pt>
                <c:pt idx="602">
                  <c:v>41871</c:v>
                </c:pt>
                <c:pt idx="603">
                  <c:v>41870</c:v>
                </c:pt>
                <c:pt idx="604">
                  <c:v>41869</c:v>
                </c:pt>
                <c:pt idx="605">
                  <c:v>41866</c:v>
                </c:pt>
                <c:pt idx="606">
                  <c:v>41865</c:v>
                </c:pt>
                <c:pt idx="607">
                  <c:v>41864</c:v>
                </c:pt>
                <c:pt idx="608">
                  <c:v>41863</c:v>
                </c:pt>
                <c:pt idx="609">
                  <c:v>41862</c:v>
                </c:pt>
                <c:pt idx="610">
                  <c:v>41859</c:v>
                </c:pt>
                <c:pt idx="611">
                  <c:v>41858</c:v>
                </c:pt>
                <c:pt idx="612">
                  <c:v>41857</c:v>
                </c:pt>
                <c:pt idx="613">
                  <c:v>41856</c:v>
                </c:pt>
                <c:pt idx="614">
                  <c:v>41855</c:v>
                </c:pt>
                <c:pt idx="615">
                  <c:v>41852</c:v>
                </c:pt>
                <c:pt idx="616">
                  <c:v>41851</c:v>
                </c:pt>
                <c:pt idx="617">
                  <c:v>41850</c:v>
                </c:pt>
                <c:pt idx="618">
                  <c:v>41849</c:v>
                </c:pt>
                <c:pt idx="619">
                  <c:v>41848</c:v>
                </c:pt>
                <c:pt idx="620">
                  <c:v>41845</c:v>
                </c:pt>
                <c:pt idx="621">
                  <c:v>41844</c:v>
                </c:pt>
                <c:pt idx="622">
                  <c:v>41843</c:v>
                </c:pt>
                <c:pt idx="623">
                  <c:v>41842</c:v>
                </c:pt>
                <c:pt idx="624">
                  <c:v>41838</c:v>
                </c:pt>
                <c:pt idx="625">
                  <c:v>41837</c:v>
                </c:pt>
                <c:pt idx="626">
                  <c:v>41836</c:v>
                </c:pt>
                <c:pt idx="627">
                  <c:v>41835</c:v>
                </c:pt>
                <c:pt idx="628">
                  <c:v>41834</c:v>
                </c:pt>
                <c:pt idx="629">
                  <c:v>41831</c:v>
                </c:pt>
                <c:pt idx="630">
                  <c:v>41830</c:v>
                </c:pt>
                <c:pt idx="631">
                  <c:v>41829</c:v>
                </c:pt>
                <c:pt idx="632">
                  <c:v>41828</c:v>
                </c:pt>
                <c:pt idx="633">
                  <c:v>41827</c:v>
                </c:pt>
                <c:pt idx="634">
                  <c:v>41824</c:v>
                </c:pt>
                <c:pt idx="635">
                  <c:v>41823</c:v>
                </c:pt>
                <c:pt idx="636">
                  <c:v>41822</c:v>
                </c:pt>
                <c:pt idx="637">
                  <c:v>41821</c:v>
                </c:pt>
                <c:pt idx="638">
                  <c:v>41820</c:v>
                </c:pt>
                <c:pt idx="639">
                  <c:v>41817</c:v>
                </c:pt>
                <c:pt idx="640">
                  <c:v>41816</c:v>
                </c:pt>
                <c:pt idx="641">
                  <c:v>41815</c:v>
                </c:pt>
                <c:pt idx="642">
                  <c:v>41814</c:v>
                </c:pt>
                <c:pt idx="643">
                  <c:v>41813</c:v>
                </c:pt>
                <c:pt idx="644">
                  <c:v>41810</c:v>
                </c:pt>
                <c:pt idx="645">
                  <c:v>41809</c:v>
                </c:pt>
                <c:pt idx="646">
                  <c:v>41808</c:v>
                </c:pt>
                <c:pt idx="647">
                  <c:v>41807</c:v>
                </c:pt>
                <c:pt idx="648">
                  <c:v>41806</c:v>
                </c:pt>
                <c:pt idx="649">
                  <c:v>41803</c:v>
                </c:pt>
                <c:pt idx="650">
                  <c:v>41802</c:v>
                </c:pt>
                <c:pt idx="651">
                  <c:v>41801</c:v>
                </c:pt>
                <c:pt idx="652">
                  <c:v>41800</c:v>
                </c:pt>
                <c:pt idx="653">
                  <c:v>41799</c:v>
                </c:pt>
                <c:pt idx="654">
                  <c:v>41796</c:v>
                </c:pt>
                <c:pt idx="655">
                  <c:v>41795</c:v>
                </c:pt>
                <c:pt idx="656">
                  <c:v>41794</c:v>
                </c:pt>
                <c:pt idx="657">
                  <c:v>41793</c:v>
                </c:pt>
                <c:pt idx="658">
                  <c:v>41792</c:v>
                </c:pt>
                <c:pt idx="659">
                  <c:v>41789</c:v>
                </c:pt>
                <c:pt idx="660">
                  <c:v>41788</c:v>
                </c:pt>
                <c:pt idx="661">
                  <c:v>41787</c:v>
                </c:pt>
                <c:pt idx="662">
                  <c:v>41786</c:v>
                </c:pt>
                <c:pt idx="663">
                  <c:v>41785</c:v>
                </c:pt>
                <c:pt idx="664">
                  <c:v>41782</c:v>
                </c:pt>
                <c:pt idx="665">
                  <c:v>41781</c:v>
                </c:pt>
                <c:pt idx="666">
                  <c:v>41780</c:v>
                </c:pt>
                <c:pt idx="667">
                  <c:v>41779</c:v>
                </c:pt>
                <c:pt idx="668">
                  <c:v>41778</c:v>
                </c:pt>
                <c:pt idx="669">
                  <c:v>41775</c:v>
                </c:pt>
                <c:pt idx="670">
                  <c:v>41774</c:v>
                </c:pt>
                <c:pt idx="671">
                  <c:v>41773</c:v>
                </c:pt>
                <c:pt idx="672">
                  <c:v>41772</c:v>
                </c:pt>
                <c:pt idx="673">
                  <c:v>41771</c:v>
                </c:pt>
                <c:pt idx="674">
                  <c:v>41768</c:v>
                </c:pt>
                <c:pt idx="675">
                  <c:v>41767</c:v>
                </c:pt>
                <c:pt idx="676">
                  <c:v>41766</c:v>
                </c:pt>
                <c:pt idx="677">
                  <c:v>41761</c:v>
                </c:pt>
                <c:pt idx="678">
                  <c:v>41760</c:v>
                </c:pt>
                <c:pt idx="679">
                  <c:v>41759</c:v>
                </c:pt>
                <c:pt idx="680">
                  <c:v>41757</c:v>
                </c:pt>
                <c:pt idx="681">
                  <c:v>41754</c:v>
                </c:pt>
                <c:pt idx="682">
                  <c:v>41753</c:v>
                </c:pt>
                <c:pt idx="683">
                  <c:v>41752</c:v>
                </c:pt>
                <c:pt idx="684">
                  <c:v>41751</c:v>
                </c:pt>
                <c:pt idx="685">
                  <c:v>41750</c:v>
                </c:pt>
                <c:pt idx="686">
                  <c:v>41747</c:v>
                </c:pt>
                <c:pt idx="687">
                  <c:v>41746</c:v>
                </c:pt>
                <c:pt idx="688">
                  <c:v>41745</c:v>
                </c:pt>
                <c:pt idx="689">
                  <c:v>41744</c:v>
                </c:pt>
                <c:pt idx="690">
                  <c:v>41743</c:v>
                </c:pt>
                <c:pt idx="691">
                  <c:v>41740</c:v>
                </c:pt>
                <c:pt idx="692">
                  <c:v>41739</c:v>
                </c:pt>
                <c:pt idx="693">
                  <c:v>41738</c:v>
                </c:pt>
                <c:pt idx="694">
                  <c:v>41737</c:v>
                </c:pt>
                <c:pt idx="695">
                  <c:v>41736</c:v>
                </c:pt>
                <c:pt idx="696">
                  <c:v>41733</c:v>
                </c:pt>
                <c:pt idx="697">
                  <c:v>41732</c:v>
                </c:pt>
                <c:pt idx="698">
                  <c:v>41731</c:v>
                </c:pt>
                <c:pt idx="699">
                  <c:v>41730</c:v>
                </c:pt>
                <c:pt idx="700">
                  <c:v>41729</c:v>
                </c:pt>
                <c:pt idx="701">
                  <c:v>41726</c:v>
                </c:pt>
                <c:pt idx="702">
                  <c:v>41725</c:v>
                </c:pt>
                <c:pt idx="703">
                  <c:v>41724</c:v>
                </c:pt>
                <c:pt idx="704">
                  <c:v>41723</c:v>
                </c:pt>
                <c:pt idx="705">
                  <c:v>41722</c:v>
                </c:pt>
                <c:pt idx="706">
                  <c:v>41718</c:v>
                </c:pt>
                <c:pt idx="707">
                  <c:v>41717</c:v>
                </c:pt>
                <c:pt idx="708">
                  <c:v>41716</c:v>
                </c:pt>
                <c:pt idx="709">
                  <c:v>41715</c:v>
                </c:pt>
                <c:pt idx="710">
                  <c:v>41712</c:v>
                </c:pt>
                <c:pt idx="711">
                  <c:v>41711</c:v>
                </c:pt>
                <c:pt idx="712">
                  <c:v>41710</c:v>
                </c:pt>
                <c:pt idx="713">
                  <c:v>41709</c:v>
                </c:pt>
                <c:pt idx="714">
                  <c:v>41708</c:v>
                </c:pt>
                <c:pt idx="715">
                  <c:v>41705</c:v>
                </c:pt>
                <c:pt idx="716">
                  <c:v>41704</c:v>
                </c:pt>
                <c:pt idx="717">
                  <c:v>41703</c:v>
                </c:pt>
                <c:pt idx="718">
                  <c:v>41702</c:v>
                </c:pt>
                <c:pt idx="719">
                  <c:v>41701</c:v>
                </c:pt>
                <c:pt idx="720">
                  <c:v>41698</c:v>
                </c:pt>
                <c:pt idx="721">
                  <c:v>41697</c:v>
                </c:pt>
                <c:pt idx="722">
                  <c:v>41696</c:v>
                </c:pt>
                <c:pt idx="723">
                  <c:v>41695</c:v>
                </c:pt>
                <c:pt idx="724">
                  <c:v>41694</c:v>
                </c:pt>
                <c:pt idx="725">
                  <c:v>41691</c:v>
                </c:pt>
                <c:pt idx="726">
                  <c:v>41690</c:v>
                </c:pt>
                <c:pt idx="727">
                  <c:v>41689</c:v>
                </c:pt>
                <c:pt idx="728">
                  <c:v>41688</c:v>
                </c:pt>
                <c:pt idx="729">
                  <c:v>41687</c:v>
                </c:pt>
                <c:pt idx="730">
                  <c:v>41684</c:v>
                </c:pt>
                <c:pt idx="731">
                  <c:v>41683</c:v>
                </c:pt>
                <c:pt idx="732">
                  <c:v>41682</c:v>
                </c:pt>
              </c:numCache>
            </c:numRef>
          </c:cat>
          <c:val>
            <c:numRef>
              <c:f>信用!$AA$26:$AA$758</c:f>
              <c:numCache>
                <c:formatCode>#,##0"円"</c:formatCode>
                <c:ptCount val="733"/>
                <c:pt idx="0">
                  <c:v>1899500.0000000028</c:v>
                </c:pt>
                <c:pt idx="1">
                  <c:v>1899500.0000000028</c:v>
                </c:pt>
                <c:pt idx="2">
                  <c:v>1904500.0000000028</c:v>
                </c:pt>
                <c:pt idx="3">
                  <c:v>1896500.0000000028</c:v>
                </c:pt>
                <c:pt idx="4">
                  <c:v>1887000.0000000028</c:v>
                </c:pt>
                <c:pt idx="5">
                  <c:v>1873500.0000000028</c:v>
                </c:pt>
                <c:pt idx="6">
                  <c:v>1865500.0000000023</c:v>
                </c:pt>
                <c:pt idx="7">
                  <c:v>1844500.0000000028</c:v>
                </c:pt>
                <c:pt idx="8">
                  <c:v>1855000.0000000028</c:v>
                </c:pt>
                <c:pt idx="9">
                  <c:v>1836500.0000000028</c:v>
                </c:pt>
                <c:pt idx="10">
                  <c:v>1805500.0000000028</c:v>
                </c:pt>
                <c:pt idx="11">
                  <c:v>1809500.0000000023</c:v>
                </c:pt>
                <c:pt idx="12">
                  <c:v>1783000.0000000023</c:v>
                </c:pt>
                <c:pt idx="13">
                  <c:v>1791000.0000000028</c:v>
                </c:pt>
                <c:pt idx="14">
                  <c:v>1785000.0000000023</c:v>
                </c:pt>
                <c:pt idx="15">
                  <c:v>1806500.0000000023</c:v>
                </c:pt>
                <c:pt idx="16">
                  <c:v>1801500.0000000023</c:v>
                </c:pt>
                <c:pt idx="17">
                  <c:v>1818500.0000000023</c:v>
                </c:pt>
                <c:pt idx="18">
                  <c:v>1829500.0000000023</c:v>
                </c:pt>
                <c:pt idx="19">
                  <c:v>1835000.0000000023</c:v>
                </c:pt>
                <c:pt idx="20">
                  <c:v>1849000.0000000023</c:v>
                </c:pt>
                <c:pt idx="21">
                  <c:v>1866500.0000000023</c:v>
                </c:pt>
                <c:pt idx="22">
                  <c:v>1855000.0000000023</c:v>
                </c:pt>
                <c:pt idx="23">
                  <c:v>1865500.0000000023</c:v>
                </c:pt>
                <c:pt idx="24">
                  <c:v>1861500.0000000019</c:v>
                </c:pt>
                <c:pt idx="25">
                  <c:v>1891000.0000000023</c:v>
                </c:pt>
                <c:pt idx="26">
                  <c:v>1894000.0000000023</c:v>
                </c:pt>
                <c:pt idx="27">
                  <c:v>1920500.0000000023</c:v>
                </c:pt>
                <c:pt idx="28">
                  <c:v>1926500.0000000023</c:v>
                </c:pt>
                <c:pt idx="29">
                  <c:v>1930500.0000000023</c:v>
                </c:pt>
                <c:pt idx="30">
                  <c:v>1919000.0000000023</c:v>
                </c:pt>
                <c:pt idx="31">
                  <c:v>1929000.0000000023</c:v>
                </c:pt>
                <c:pt idx="32">
                  <c:v>1928000.0000000019</c:v>
                </c:pt>
                <c:pt idx="33">
                  <c:v>1920500.0000000019</c:v>
                </c:pt>
                <c:pt idx="34">
                  <c:v>1937500.0000000023</c:v>
                </c:pt>
                <c:pt idx="35">
                  <c:v>1913500.0000000019</c:v>
                </c:pt>
                <c:pt idx="36">
                  <c:v>1916500.0000000019</c:v>
                </c:pt>
                <c:pt idx="37">
                  <c:v>1916000.0000000019</c:v>
                </c:pt>
                <c:pt idx="38">
                  <c:v>1919500.0000000019</c:v>
                </c:pt>
                <c:pt idx="39">
                  <c:v>1925000.0000000023</c:v>
                </c:pt>
                <c:pt idx="40">
                  <c:v>1913000.0000000019</c:v>
                </c:pt>
                <c:pt idx="41">
                  <c:v>1897500.0000000023</c:v>
                </c:pt>
                <c:pt idx="42">
                  <c:v>1877500.0000000023</c:v>
                </c:pt>
                <c:pt idx="43">
                  <c:v>1857500.0000000019</c:v>
                </c:pt>
                <c:pt idx="44">
                  <c:v>1874000.0000000019</c:v>
                </c:pt>
                <c:pt idx="45">
                  <c:v>1842500.0000000023</c:v>
                </c:pt>
                <c:pt idx="46">
                  <c:v>1829000.0000000023</c:v>
                </c:pt>
                <c:pt idx="47">
                  <c:v>1831000.0000000023</c:v>
                </c:pt>
                <c:pt idx="48">
                  <c:v>1826500.0000000023</c:v>
                </c:pt>
                <c:pt idx="49">
                  <c:v>1847000.0000000019</c:v>
                </c:pt>
                <c:pt idx="50">
                  <c:v>1863000.0000000019</c:v>
                </c:pt>
                <c:pt idx="51">
                  <c:v>1863500.0000000019</c:v>
                </c:pt>
                <c:pt idx="52">
                  <c:v>1864000.0000000023</c:v>
                </c:pt>
                <c:pt idx="53">
                  <c:v>1843500.0000000023</c:v>
                </c:pt>
                <c:pt idx="54">
                  <c:v>1847500.0000000023</c:v>
                </c:pt>
                <c:pt idx="55">
                  <c:v>1853000.0000000023</c:v>
                </c:pt>
                <c:pt idx="56">
                  <c:v>1794500.0000000023</c:v>
                </c:pt>
                <c:pt idx="57">
                  <c:v>1782500.0000000021</c:v>
                </c:pt>
                <c:pt idx="58">
                  <c:v>1774000.0000000023</c:v>
                </c:pt>
                <c:pt idx="59">
                  <c:v>1741000.0000000028</c:v>
                </c:pt>
                <c:pt idx="60">
                  <c:v>1688000.0000000026</c:v>
                </c:pt>
                <c:pt idx="61">
                  <c:v>1736500.0000000026</c:v>
                </c:pt>
                <c:pt idx="62">
                  <c:v>1733000.0000000028</c:v>
                </c:pt>
                <c:pt idx="63">
                  <c:v>1748500.0000000028</c:v>
                </c:pt>
                <c:pt idx="64">
                  <c:v>1739500.0000000028</c:v>
                </c:pt>
                <c:pt idx="65">
                  <c:v>1759000.0000000028</c:v>
                </c:pt>
                <c:pt idx="66">
                  <c:v>1756500.0000000026</c:v>
                </c:pt>
                <c:pt idx="67">
                  <c:v>1747500.000000003</c:v>
                </c:pt>
                <c:pt idx="68">
                  <c:v>1735000.0000000028</c:v>
                </c:pt>
                <c:pt idx="69">
                  <c:v>1741500.0000000028</c:v>
                </c:pt>
                <c:pt idx="70">
                  <c:v>1741000.000000003</c:v>
                </c:pt>
                <c:pt idx="71">
                  <c:v>1748500.000000003</c:v>
                </c:pt>
                <c:pt idx="72">
                  <c:v>1753500.000000003</c:v>
                </c:pt>
                <c:pt idx="73">
                  <c:v>1753500.000000003</c:v>
                </c:pt>
                <c:pt idx="74">
                  <c:v>1737500.0000000028</c:v>
                </c:pt>
                <c:pt idx="75">
                  <c:v>1741000.0000000028</c:v>
                </c:pt>
                <c:pt idx="76">
                  <c:v>1744500.0000000028</c:v>
                </c:pt>
                <c:pt idx="77">
                  <c:v>1746500.0000000028</c:v>
                </c:pt>
                <c:pt idx="78">
                  <c:v>1749000.0000000028</c:v>
                </c:pt>
                <c:pt idx="79">
                  <c:v>1748000.0000000028</c:v>
                </c:pt>
                <c:pt idx="80">
                  <c:v>1770000.0000000026</c:v>
                </c:pt>
                <c:pt idx="81">
                  <c:v>1766000.0000000026</c:v>
                </c:pt>
                <c:pt idx="82">
                  <c:v>1767000.0000000028</c:v>
                </c:pt>
                <c:pt idx="83">
                  <c:v>1762000.000000003</c:v>
                </c:pt>
                <c:pt idx="84">
                  <c:v>1758000.0000000028</c:v>
                </c:pt>
                <c:pt idx="85">
                  <c:v>1743500.0000000028</c:v>
                </c:pt>
                <c:pt idx="86">
                  <c:v>1744000.0000000028</c:v>
                </c:pt>
                <c:pt idx="87">
                  <c:v>1763000.000000003</c:v>
                </c:pt>
                <c:pt idx="88">
                  <c:v>1768500.0000000026</c:v>
                </c:pt>
                <c:pt idx="89">
                  <c:v>1734000.000000003</c:v>
                </c:pt>
                <c:pt idx="90">
                  <c:v>1724000.000000003</c:v>
                </c:pt>
                <c:pt idx="91">
                  <c:v>1735500.000000003</c:v>
                </c:pt>
                <c:pt idx="92">
                  <c:v>1753500.000000003</c:v>
                </c:pt>
                <c:pt idx="93">
                  <c:v>1694000.0000000028</c:v>
                </c:pt>
                <c:pt idx="94">
                  <c:v>1690000.000000003</c:v>
                </c:pt>
                <c:pt idx="95">
                  <c:v>1704500.000000003</c:v>
                </c:pt>
                <c:pt idx="96">
                  <c:v>1690500.000000003</c:v>
                </c:pt>
                <c:pt idx="97">
                  <c:v>1681500.000000003</c:v>
                </c:pt>
                <c:pt idx="98">
                  <c:v>1667000.000000003</c:v>
                </c:pt>
                <c:pt idx="99">
                  <c:v>1677500.000000003</c:v>
                </c:pt>
                <c:pt idx="100">
                  <c:v>1680500.000000003</c:v>
                </c:pt>
                <c:pt idx="101">
                  <c:v>1674000.0000000028</c:v>
                </c:pt>
                <c:pt idx="102">
                  <c:v>1688500.0000000028</c:v>
                </c:pt>
                <c:pt idx="103">
                  <c:v>1680500.0000000028</c:v>
                </c:pt>
                <c:pt idx="104">
                  <c:v>1684500.0000000028</c:v>
                </c:pt>
                <c:pt idx="105">
                  <c:v>1685000.0000000026</c:v>
                </c:pt>
                <c:pt idx="106">
                  <c:v>1676500.0000000026</c:v>
                </c:pt>
                <c:pt idx="107">
                  <c:v>1644000.0000000023</c:v>
                </c:pt>
                <c:pt idx="108">
                  <c:v>1635500.0000000023</c:v>
                </c:pt>
                <c:pt idx="109">
                  <c:v>1617500.0000000023</c:v>
                </c:pt>
                <c:pt idx="110">
                  <c:v>1611500.0000000026</c:v>
                </c:pt>
                <c:pt idx="111">
                  <c:v>1608500.0000000026</c:v>
                </c:pt>
                <c:pt idx="112">
                  <c:v>1600500.0000000023</c:v>
                </c:pt>
                <c:pt idx="113">
                  <c:v>1597000.0000000026</c:v>
                </c:pt>
                <c:pt idx="114">
                  <c:v>1599500.0000000026</c:v>
                </c:pt>
                <c:pt idx="115">
                  <c:v>1590000.0000000026</c:v>
                </c:pt>
                <c:pt idx="116">
                  <c:v>1599500.0000000026</c:v>
                </c:pt>
                <c:pt idx="117">
                  <c:v>1624500.0000000026</c:v>
                </c:pt>
                <c:pt idx="118">
                  <c:v>1635500.0000000026</c:v>
                </c:pt>
                <c:pt idx="119">
                  <c:v>1639500.0000000026</c:v>
                </c:pt>
                <c:pt idx="120">
                  <c:v>1638500.0000000026</c:v>
                </c:pt>
                <c:pt idx="121">
                  <c:v>1645500.0000000026</c:v>
                </c:pt>
                <c:pt idx="122">
                  <c:v>1646500.0000000026</c:v>
                </c:pt>
                <c:pt idx="123">
                  <c:v>1619000.0000000026</c:v>
                </c:pt>
                <c:pt idx="124">
                  <c:v>1621000.0000000026</c:v>
                </c:pt>
                <c:pt idx="125">
                  <c:v>1633500.0000000026</c:v>
                </c:pt>
                <c:pt idx="126">
                  <c:v>1661000.0000000028</c:v>
                </c:pt>
                <c:pt idx="127">
                  <c:v>1687000.0000000028</c:v>
                </c:pt>
                <c:pt idx="128">
                  <c:v>1667500.0000000026</c:v>
                </c:pt>
                <c:pt idx="129">
                  <c:v>1712500.0000000028</c:v>
                </c:pt>
                <c:pt idx="130">
                  <c:v>1718500.0000000028</c:v>
                </c:pt>
                <c:pt idx="131">
                  <c:v>1723500.0000000028</c:v>
                </c:pt>
                <c:pt idx="132">
                  <c:v>1737000.0000000028</c:v>
                </c:pt>
                <c:pt idx="133">
                  <c:v>1730000.0000000028</c:v>
                </c:pt>
                <c:pt idx="134">
                  <c:v>1738000.0000000028</c:v>
                </c:pt>
                <c:pt idx="135">
                  <c:v>1745500.0000000026</c:v>
                </c:pt>
                <c:pt idx="136">
                  <c:v>1751500.0000000028</c:v>
                </c:pt>
                <c:pt idx="137">
                  <c:v>1752000.0000000028</c:v>
                </c:pt>
                <c:pt idx="138">
                  <c:v>1730500.0000000028</c:v>
                </c:pt>
                <c:pt idx="139">
                  <c:v>1734500.0000000028</c:v>
                </c:pt>
                <c:pt idx="140">
                  <c:v>1705500.0000000028</c:v>
                </c:pt>
                <c:pt idx="141">
                  <c:v>1664500.0000000026</c:v>
                </c:pt>
                <c:pt idx="142">
                  <c:v>1686000.0000000028</c:v>
                </c:pt>
                <c:pt idx="143">
                  <c:v>1694500.0000000028</c:v>
                </c:pt>
                <c:pt idx="144">
                  <c:v>1697500.0000000028</c:v>
                </c:pt>
                <c:pt idx="145">
                  <c:v>1717000.0000000028</c:v>
                </c:pt>
                <c:pt idx="146">
                  <c:v>1720000.0000000028</c:v>
                </c:pt>
                <c:pt idx="147">
                  <c:v>1710500.0000000028</c:v>
                </c:pt>
                <c:pt idx="148">
                  <c:v>1710500.0000000028</c:v>
                </c:pt>
                <c:pt idx="149">
                  <c:v>1715000.0000000026</c:v>
                </c:pt>
                <c:pt idx="150">
                  <c:v>1728500.0000000026</c:v>
                </c:pt>
                <c:pt idx="151">
                  <c:v>1714500.0000000026</c:v>
                </c:pt>
                <c:pt idx="152">
                  <c:v>1733000.0000000023</c:v>
                </c:pt>
                <c:pt idx="153">
                  <c:v>1785500.0000000019</c:v>
                </c:pt>
                <c:pt idx="154">
                  <c:v>1769000.0000000023</c:v>
                </c:pt>
                <c:pt idx="155">
                  <c:v>1764000.0000000026</c:v>
                </c:pt>
                <c:pt idx="156">
                  <c:v>1761500.0000000026</c:v>
                </c:pt>
                <c:pt idx="157">
                  <c:v>1748500.0000000026</c:v>
                </c:pt>
                <c:pt idx="158">
                  <c:v>1736000.0000000023</c:v>
                </c:pt>
                <c:pt idx="159">
                  <c:v>1744500.0000000023</c:v>
                </c:pt>
                <c:pt idx="160">
                  <c:v>1748500.0000000026</c:v>
                </c:pt>
                <c:pt idx="161">
                  <c:v>1738500.0000000026</c:v>
                </c:pt>
                <c:pt idx="162">
                  <c:v>1714500.0000000026</c:v>
                </c:pt>
                <c:pt idx="163">
                  <c:v>1705500.0000000026</c:v>
                </c:pt>
                <c:pt idx="164">
                  <c:v>1723500.0000000026</c:v>
                </c:pt>
                <c:pt idx="165">
                  <c:v>1722500.0000000026</c:v>
                </c:pt>
                <c:pt idx="166">
                  <c:v>1732000.0000000026</c:v>
                </c:pt>
                <c:pt idx="167">
                  <c:v>1742000.0000000026</c:v>
                </c:pt>
                <c:pt idx="168">
                  <c:v>1745500.0000000026</c:v>
                </c:pt>
                <c:pt idx="169">
                  <c:v>1770500.0000000026</c:v>
                </c:pt>
                <c:pt idx="170">
                  <c:v>1778000.0000000023</c:v>
                </c:pt>
                <c:pt idx="171">
                  <c:v>1766500.0000000023</c:v>
                </c:pt>
                <c:pt idx="172">
                  <c:v>1762500.0000000028</c:v>
                </c:pt>
                <c:pt idx="173">
                  <c:v>1753000.0000000026</c:v>
                </c:pt>
                <c:pt idx="174">
                  <c:v>1755000.0000000028</c:v>
                </c:pt>
                <c:pt idx="175">
                  <c:v>1746500.0000000026</c:v>
                </c:pt>
                <c:pt idx="176">
                  <c:v>1737000.0000000026</c:v>
                </c:pt>
                <c:pt idx="177">
                  <c:v>1741000.0000000026</c:v>
                </c:pt>
                <c:pt idx="178">
                  <c:v>1730000.0000000026</c:v>
                </c:pt>
                <c:pt idx="179">
                  <c:v>1730000.0000000026</c:v>
                </c:pt>
                <c:pt idx="180">
                  <c:v>1708000.0000000023</c:v>
                </c:pt>
                <c:pt idx="181">
                  <c:v>1714500.0000000023</c:v>
                </c:pt>
                <c:pt idx="182">
                  <c:v>1720500.0000000023</c:v>
                </c:pt>
                <c:pt idx="183">
                  <c:v>1706000.0000000023</c:v>
                </c:pt>
                <c:pt idx="184">
                  <c:v>1700000.0000000023</c:v>
                </c:pt>
                <c:pt idx="185">
                  <c:v>1700000.0000000023</c:v>
                </c:pt>
                <c:pt idx="186">
                  <c:v>1677000.0000000021</c:v>
                </c:pt>
                <c:pt idx="187">
                  <c:v>1680000.0000000021</c:v>
                </c:pt>
                <c:pt idx="188">
                  <c:v>1669000.0000000021</c:v>
                </c:pt>
                <c:pt idx="189">
                  <c:v>1694000.0000000021</c:v>
                </c:pt>
                <c:pt idx="190">
                  <c:v>1752000.0000000021</c:v>
                </c:pt>
                <c:pt idx="191">
                  <c:v>1754000.0000000021</c:v>
                </c:pt>
                <c:pt idx="192">
                  <c:v>1773000.0000000019</c:v>
                </c:pt>
                <c:pt idx="193">
                  <c:v>1765500.0000000021</c:v>
                </c:pt>
                <c:pt idx="194">
                  <c:v>1725000.0000000021</c:v>
                </c:pt>
                <c:pt idx="195">
                  <c:v>1714500.0000000021</c:v>
                </c:pt>
                <c:pt idx="196">
                  <c:v>1715000.0000000021</c:v>
                </c:pt>
                <c:pt idx="197">
                  <c:v>1766500.0000000016</c:v>
                </c:pt>
                <c:pt idx="198">
                  <c:v>1736500.0000000019</c:v>
                </c:pt>
                <c:pt idx="199">
                  <c:v>1758500.0000000021</c:v>
                </c:pt>
                <c:pt idx="200">
                  <c:v>1734500.0000000019</c:v>
                </c:pt>
                <c:pt idx="201">
                  <c:v>1712000.0000000019</c:v>
                </c:pt>
                <c:pt idx="202">
                  <c:v>1672000.0000000019</c:v>
                </c:pt>
                <c:pt idx="203">
                  <c:v>1685500.0000000019</c:v>
                </c:pt>
                <c:pt idx="204">
                  <c:v>1704500.0000000019</c:v>
                </c:pt>
                <c:pt idx="205">
                  <c:v>1702000.0000000019</c:v>
                </c:pt>
                <c:pt idx="206">
                  <c:v>1703000.0000000019</c:v>
                </c:pt>
                <c:pt idx="207">
                  <c:v>1664500.0000000016</c:v>
                </c:pt>
                <c:pt idx="208">
                  <c:v>1657500.0000000016</c:v>
                </c:pt>
                <c:pt idx="209">
                  <c:v>1686500.0000000016</c:v>
                </c:pt>
                <c:pt idx="210">
                  <c:v>1702000.0000000016</c:v>
                </c:pt>
                <c:pt idx="211">
                  <c:v>1673000.0000000014</c:v>
                </c:pt>
                <c:pt idx="212">
                  <c:v>1693500.0000000014</c:v>
                </c:pt>
                <c:pt idx="213">
                  <c:v>1703000.0000000016</c:v>
                </c:pt>
                <c:pt idx="214">
                  <c:v>1708000.0000000016</c:v>
                </c:pt>
                <c:pt idx="215">
                  <c:v>1740000.0000000016</c:v>
                </c:pt>
                <c:pt idx="216">
                  <c:v>1743500.0000000014</c:v>
                </c:pt>
                <c:pt idx="217">
                  <c:v>1741500.0000000014</c:v>
                </c:pt>
                <c:pt idx="218">
                  <c:v>1751500.0000000016</c:v>
                </c:pt>
                <c:pt idx="219">
                  <c:v>1763500.0000000016</c:v>
                </c:pt>
                <c:pt idx="220">
                  <c:v>1735000.0000000014</c:v>
                </c:pt>
                <c:pt idx="221">
                  <c:v>1737000.0000000014</c:v>
                </c:pt>
                <c:pt idx="222">
                  <c:v>1724500.0000000014</c:v>
                </c:pt>
                <c:pt idx="223">
                  <c:v>1702500.0000000014</c:v>
                </c:pt>
                <c:pt idx="224">
                  <c:v>1714500.0000000014</c:v>
                </c:pt>
                <c:pt idx="225">
                  <c:v>1700500.0000000016</c:v>
                </c:pt>
                <c:pt idx="226">
                  <c:v>1689000.0000000014</c:v>
                </c:pt>
                <c:pt idx="227">
                  <c:v>1707500.0000000014</c:v>
                </c:pt>
                <c:pt idx="228">
                  <c:v>1708000.0000000016</c:v>
                </c:pt>
                <c:pt idx="229">
                  <c:v>1655000.0000000014</c:v>
                </c:pt>
                <c:pt idx="230">
                  <c:v>1686500.0000000012</c:v>
                </c:pt>
                <c:pt idx="231">
                  <c:v>1695500.0000000014</c:v>
                </c:pt>
                <c:pt idx="232">
                  <c:v>1705500.0000000014</c:v>
                </c:pt>
                <c:pt idx="233">
                  <c:v>1718000.0000000014</c:v>
                </c:pt>
                <c:pt idx="234">
                  <c:v>1695500.0000000014</c:v>
                </c:pt>
                <c:pt idx="235">
                  <c:v>1694500.0000000014</c:v>
                </c:pt>
                <c:pt idx="236">
                  <c:v>1692500.0000000014</c:v>
                </c:pt>
                <c:pt idx="237">
                  <c:v>1689000.0000000014</c:v>
                </c:pt>
                <c:pt idx="238">
                  <c:v>1719000.0000000014</c:v>
                </c:pt>
                <c:pt idx="239">
                  <c:v>1697500.0000000014</c:v>
                </c:pt>
                <c:pt idx="240">
                  <c:v>1719500.0000000014</c:v>
                </c:pt>
                <c:pt idx="241">
                  <c:v>1695500.0000000014</c:v>
                </c:pt>
                <c:pt idx="242">
                  <c:v>1761000.0000000019</c:v>
                </c:pt>
                <c:pt idx="243">
                  <c:v>1731500.0000000016</c:v>
                </c:pt>
                <c:pt idx="244">
                  <c:v>1685500.0000000014</c:v>
                </c:pt>
                <c:pt idx="245">
                  <c:v>1629000.0000000014</c:v>
                </c:pt>
                <c:pt idx="246">
                  <c:v>1628500.0000000014</c:v>
                </c:pt>
                <c:pt idx="247">
                  <c:v>1672000.0000000016</c:v>
                </c:pt>
                <c:pt idx="248">
                  <c:v>1670500.0000000019</c:v>
                </c:pt>
                <c:pt idx="249">
                  <c:v>1653500.0000000016</c:v>
                </c:pt>
                <c:pt idx="250">
                  <c:v>1655500.0000000016</c:v>
                </c:pt>
                <c:pt idx="251">
                  <c:v>1716000.0000000019</c:v>
                </c:pt>
                <c:pt idx="252">
                  <c:v>1733500.0000000019</c:v>
                </c:pt>
                <c:pt idx="253">
                  <c:v>1741000.0000000019</c:v>
                </c:pt>
                <c:pt idx="254">
                  <c:v>1775000.0000000019</c:v>
                </c:pt>
                <c:pt idx="255">
                  <c:v>1801500.0000000019</c:v>
                </c:pt>
                <c:pt idx="256">
                  <c:v>1796000.0000000014</c:v>
                </c:pt>
                <c:pt idx="257">
                  <c:v>1842000.0000000014</c:v>
                </c:pt>
                <c:pt idx="258">
                  <c:v>1806500.0000000014</c:v>
                </c:pt>
                <c:pt idx="259">
                  <c:v>1770000.0000000019</c:v>
                </c:pt>
                <c:pt idx="260">
                  <c:v>1753000.0000000019</c:v>
                </c:pt>
                <c:pt idx="261">
                  <c:v>1781000.0000000012</c:v>
                </c:pt>
                <c:pt idx="262">
                  <c:v>1768000.0000000016</c:v>
                </c:pt>
                <c:pt idx="263">
                  <c:v>1785000.0000000014</c:v>
                </c:pt>
                <c:pt idx="264">
                  <c:v>1818000.0000000014</c:v>
                </c:pt>
                <c:pt idx="265">
                  <c:v>1780000.0000000014</c:v>
                </c:pt>
                <c:pt idx="266">
                  <c:v>1772000.0000000019</c:v>
                </c:pt>
                <c:pt idx="267">
                  <c:v>1799500.0000000014</c:v>
                </c:pt>
                <c:pt idx="268">
                  <c:v>1784500.0000000014</c:v>
                </c:pt>
                <c:pt idx="269">
                  <c:v>1783500.0000000014</c:v>
                </c:pt>
                <c:pt idx="270">
                  <c:v>1802500.0000000014</c:v>
                </c:pt>
                <c:pt idx="271">
                  <c:v>1804000.0000000019</c:v>
                </c:pt>
                <c:pt idx="272">
                  <c:v>1787500.0000000014</c:v>
                </c:pt>
                <c:pt idx="273">
                  <c:v>1800000.0000000014</c:v>
                </c:pt>
                <c:pt idx="274">
                  <c:v>1819500.0000000019</c:v>
                </c:pt>
                <c:pt idx="275">
                  <c:v>1817500.0000000014</c:v>
                </c:pt>
                <c:pt idx="276">
                  <c:v>1818000.0000000014</c:v>
                </c:pt>
                <c:pt idx="277">
                  <c:v>1828000.0000000014</c:v>
                </c:pt>
                <c:pt idx="278">
                  <c:v>1860000.0000000014</c:v>
                </c:pt>
                <c:pt idx="279">
                  <c:v>1850500.0000000014</c:v>
                </c:pt>
                <c:pt idx="280">
                  <c:v>1912500.0000000014</c:v>
                </c:pt>
                <c:pt idx="281">
                  <c:v>1882000.0000000014</c:v>
                </c:pt>
                <c:pt idx="282">
                  <c:v>1892500.0000000014</c:v>
                </c:pt>
                <c:pt idx="283">
                  <c:v>1897000.0000000014</c:v>
                </c:pt>
                <c:pt idx="284">
                  <c:v>1894000.0000000014</c:v>
                </c:pt>
                <c:pt idx="285">
                  <c:v>1886500.0000000014</c:v>
                </c:pt>
                <c:pt idx="286">
                  <c:v>1908000.0000000014</c:v>
                </c:pt>
                <c:pt idx="287">
                  <c:v>1914500.0000000009</c:v>
                </c:pt>
                <c:pt idx="288">
                  <c:v>1897000.0000000014</c:v>
                </c:pt>
                <c:pt idx="289">
                  <c:v>1900000.0000000014</c:v>
                </c:pt>
                <c:pt idx="290">
                  <c:v>1903000.0000000009</c:v>
                </c:pt>
                <c:pt idx="291">
                  <c:v>1923500.0000000009</c:v>
                </c:pt>
                <c:pt idx="292">
                  <c:v>1909000.0000000009</c:v>
                </c:pt>
                <c:pt idx="293">
                  <c:v>1924500.0000000009</c:v>
                </c:pt>
                <c:pt idx="294">
                  <c:v>1930500.0000000009</c:v>
                </c:pt>
                <c:pt idx="295">
                  <c:v>1956000.0000000005</c:v>
                </c:pt>
                <c:pt idx="296">
                  <c:v>1942500.0000000005</c:v>
                </c:pt>
                <c:pt idx="297">
                  <c:v>1939000.0000000005</c:v>
                </c:pt>
                <c:pt idx="298">
                  <c:v>1937000.0000000005</c:v>
                </c:pt>
                <c:pt idx="299">
                  <c:v>1927500.0000000005</c:v>
                </c:pt>
                <c:pt idx="300">
                  <c:v>1924000.0000000005</c:v>
                </c:pt>
                <c:pt idx="301">
                  <c:v>1926500.0000000005</c:v>
                </c:pt>
                <c:pt idx="302">
                  <c:v>1927500.0000000005</c:v>
                </c:pt>
                <c:pt idx="303">
                  <c:v>1935500.0000000005</c:v>
                </c:pt>
                <c:pt idx="304">
                  <c:v>1931500.0000000005</c:v>
                </c:pt>
                <c:pt idx="305">
                  <c:v>1925000.0000000005</c:v>
                </c:pt>
                <c:pt idx="306">
                  <c:v>1886000.0000000005</c:v>
                </c:pt>
                <c:pt idx="307">
                  <c:v>1883000.0000000005</c:v>
                </c:pt>
                <c:pt idx="308">
                  <c:v>1866000.0000000005</c:v>
                </c:pt>
                <c:pt idx="309">
                  <c:v>1869000.0000000005</c:v>
                </c:pt>
                <c:pt idx="310">
                  <c:v>1899500.0000000009</c:v>
                </c:pt>
                <c:pt idx="311">
                  <c:v>1884000.0000000009</c:v>
                </c:pt>
                <c:pt idx="312">
                  <c:v>1888000.0000000009</c:v>
                </c:pt>
                <c:pt idx="313">
                  <c:v>1897000.0000000009</c:v>
                </c:pt>
                <c:pt idx="314">
                  <c:v>1908000.0000000009</c:v>
                </c:pt>
                <c:pt idx="315">
                  <c:v>1903500.0000000009</c:v>
                </c:pt>
                <c:pt idx="316">
                  <c:v>1884500.0000000009</c:v>
                </c:pt>
                <c:pt idx="317">
                  <c:v>1884500.0000000009</c:v>
                </c:pt>
                <c:pt idx="318">
                  <c:v>1860000.0000000009</c:v>
                </c:pt>
                <c:pt idx="319">
                  <c:v>1833000.0000000009</c:v>
                </c:pt>
                <c:pt idx="320">
                  <c:v>1850500.0000000009</c:v>
                </c:pt>
                <c:pt idx="321">
                  <c:v>1875500.0000000009</c:v>
                </c:pt>
                <c:pt idx="322">
                  <c:v>1885500.0000000009</c:v>
                </c:pt>
                <c:pt idx="323">
                  <c:v>1859000.0000000009</c:v>
                </c:pt>
                <c:pt idx="324">
                  <c:v>1875000.0000000009</c:v>
                </c:pt>
                <c:pt idx="325">
                  <c:v>1864000.0000000009</c:v>
                </c:pt>
                <c:pt idx="326">
                  <c:v>1866000.0000000009</c:v>
                </c:pt>
                <c:pt idx="327">
                  <c:v>1855500.0000000009</c:v>
                </c:pt>
                <c:pt idx="328">
                  <c:v>1838000.0000000014</c:v>
                </c:pt>
                <c:pt idx="329">
                  <c:v>1830000.0000000014</c:v>
                </c:pt>
                <c:pt idx="330">
                  <c:v>1833500.0000000009</c:v>
                </c:pt>
                <c:pt idx="331">
                  <c:v>1797500.0000000009</c:v>
                </c:pt>
                <c:pt idx="332">
                  <c:v>1822500.0000000014</c:v>
                </c:pt>
                <c:pt idx="333">
                  <c:v>1883500.0000000009</c:v>
                </c:pt>
                <c:pt idx="334">
                  <c:v>1909000.0000000009</c:v>
                </c:pt>
                <c:pt idx="335">
                  <c:v>1944000.0000000009</c:v>
                </c:pt>
                <c:pt idx="336">
                  <c:v>1918000.0000000009</c:v>
                </c:pt>
                <c:pt idx="337">
                  <c:v>1940000.0000000009</c:v>
                </c:pt>
                <c:pt idx="338">
                  <c:v>1933000.0000000009</c:v>
                </c:pt>
                <c:pt idx="339">
                  <c:v>1927000.0000000009</c:v>
                </c:pt>
                <c:pt idx="340">
                  <c:v>1929500.0000000009</c:v>
                </c:pt>
                <c:pt idx="341">
                  <c:v>1912500.0000000009</c:v>
                </c:pt>
                <c:pt idx="342">
                  <c:v>1899500.0000000009</c:v>
                </c:pt>
                <c:pt idx="343">
                  <c:v>1941000.0000000009</c:v>
                </c:pt>
                <c:pt idx="344">
                  <c:v>1849000.0000000009</c:v>
                </c:pt>
                <c:pt idx="345">
                  <c:v>1828000.0000000009</c:v>
                </c:pt>
                <c:pt idx="346">
                  <c:v>1813000.0000000009</c:v>
                </c:pt>
                <c:pt idx="347">
                  <c:v>1836000.0000000009</c:v>
                </c:pt>
                <c:pt idx="348">
                  <c:v>1820500.0000000009</c:v>
                </c:pt>
                <c:pt idx="349">
                  <c:v>1827000.0000000009</c:v>
                </c:pt>
                <c:pt idx="350">
                  <c:v>1783500.0000000009</c:v>
                </c:pt>
                <c:pt idx="351">
                  <c:v>1802000.0000000009</c:v>
                </c:pt>
                <c:pt idx="352">
                  <c:v>1750500.0000000014</c:v>
                </c:pt>
                <c:pt idx="353">
                  <c:v>1724000.0000000014</c:v>
                </c:pt>
                <c:pt idx="354">
                  <c:v>1768000.0000000014</c:v>
                </c:pt>
                <c:pt idx="355">
                  <c:v>1760000.0000000016</c:v>
                </c:pt>
                <c:pt idx="356">
                  <c:v>1658000.0000000014</c:v>
                </c:pt>
                <c:pt idx="357">
                  <c:v>1615500.0000000014</c:v>
                </c:pt>
                <c:pt idx="358">
                  <c:v>1634500.0000000016</c:v>
                </c:pt>
                <c:pt idx="359">
                  <c:v>1636000.0000000014</c:v>
                </c:pt>
                <c:pt idx="360">
                  <c:v>1615500.0000000014</c:v>
                </c:pt>
                <c:pt idx="361">
                  <c:v>1623000.0000000014</c:v>
                </c:pt>
                <c:pt idx="362">
                  <c:v>1607500.0000000014</c:v>
                </c:pt>
                <c:pt idx="363">
                  <c:v>1596000.0000000016</c:v>
                </c:pt>
                <c:pt idx="364">
                  <c:v>1621000.0000000016</c:v>
                </c:pt>
                <c:pt idx="365">
                  <c:v>1620500.0000000019</c:v>
                </c:pt>
                <c:pt idx="366">
                  <c:v>1618000.0000000016</c:v>
                </c:pt>
                <c:pt idx="367">
                  <c:v>1600000.0000000016</c:v>
                </c:pt>
                <c:pt idx="368">
                  <c:v>1609000.0000000016</c:v>
                </c:pt>
                <c:pt idx="369">
                  <c:v>1611000.0000000016</c:v>
                </c:pt>
                <c:pt idx="370">
                  <c:v>1618500.0000000016</c:v>
                </c:pt>
                <c:pt idx="371">
                  <c:v>1640500.0000000014</c:v>
                </c:pt>
                <c:pt idx="372">
                  <c:v>1641000.0000000016</c:v>
                </c:pt>
                <c:pt idx="373">
                  <c:v>1613000.0000000014</c:v>
                </c:pt>
                <c:pt idx="374">
                  <c:v>1620000.0000000014</c:v>
                </c:pt>
                <c:pt idx="375">
                  <c:v>1597500.0000000012</c:v>
                </c:pt>
                <c:pt idx="376">
                  <c:v>1602000.0000000012</c:v>
                </c:pt>
                <c:pt idx="377">
                  <c:v>1584500.0000000012</c:v>
                </c:pt>
                <c:pt idx="378">
                  <c:v>1591500.0000000014</c:v>
                </c:pt>
                <c:pt idx="379">
                  <c:v>1617500.0000000014</c:v>
                </c:pt>
                <c:pt idx="380">
                  <c:v>1608000.0000000014</c:v>
                </c:pt>
                <c:pt idx="381">
                  <c:v>1603000.0000000014</c:v>
                </c:pt>
                <c:pt idx="382">
                  <c:v>1586500.0000000012</c:v>
                </c:pt>
                <c:pt idx="383">
                  <c:v>1586000.0000000014</c:v>
                </c:pt>
                <c:pt idx="384">
                  <c:v>1568000.0000000014</c:v>
                </c:pt>
                <c:pt idx="385">
                  <c:v>1549500.0000000014</c:v>
                </c:pt>
                <c:pt idx="386">
                  <c:v>1565000.0000000016</c:v>
                </c:pt>
                <c:pt idx="387">
                  <c:v>1574500.0000000014</c:v>
                </c:pt>
                <c:pt idx="388">
                  <c:v>1635000.0000000014</c:v>
                </c:pt>
                <c:pt idx="389">
                  <c:v>1644500.0000000012</c:v>
                </c:pt>
                <c:pt idx="390">
                  <c:v>1685500.0000000012</c:v>
                </c:pt>
                <c:pt idx="391">
                  <c:v>1653500.0000000014</c:v>
                </c:pt>
                <c:pt idx="392">
                  <c:v>1653500.0000000014</c:v>
                </c:pt>
                <c:pt idx="393">
                  <c:v>1652000.0000000012</c:v>
                </c:pt>
                <c:pt idx="394">
                  <c:v>1651500.0000000012</c:v>
                </c:pt>
                <c:pt idx="395">
                  <c:v>1700500.0000000009</c:v>
                </c:pt>
                <c:pt idx="396">
                  <c:v>1720000.0000000009</c:v>
                </c:pt>
                <c:pt idx="397">
                  <c:v>1724000.0000000009</c:v>
                </c:pt>
                <c:pt idx="398">
                  <c:v>1717500.0000000009</c:v>
                </c:pt>
                <c:pt idx="399">
                  <c:v>1658000.0000000009</c:v>
                </c:pt>
                <c:pt idx="400">
                  <c:v>1689000.0000000009</c:v>
                </c:pt>
                <c:pt idx="401">
                  <c:v>1691500.0000000009</c:v>
                </c:pt>
                <c:pt idx="402">
                  <c:v>1662000.0000000009</c:v>
                </c:pt>
                <c:pt idx="403">
                  <c:v>1663500.0000000009</c:v>
                </c:pt>
                <c:pt idx="404">
                  <c:v>1693000.0000000009</c:v>
                </c:pt>
                <c:pt idx="405">
                  <c:v>1689500.0000000009</c:v>
                </c:pt>
                <c:pt idx="406">
                  <c:v>1681000.0000000009</c:v>
                </c:pt>
                <c:pt idx="407">
                  <c:v>1702000.0000000009</c:v>
                </c:pt>
                <c:pt idx="408">
                  <c:v>1684500.0000000009</c:v>
                </c:pt>
                <c:pt idx="409">
                  <c:v>1709000.0000000009</c:v>
                </c:pt>
                <c:pt idx="410">
                  <c:v>1714000.0000000009</c:v>
                </c:pt>
                <c:pt idx="411">
                  <c:v>1738500.0000000012</c:v>
                </c:pt>
                <c:pt idx="412">
                  <c:v>1750000.0000000012</c:v>
                </c:pt>
                <c:pt idx="413">
                  <c:v>1768500.0000000009</c:v>
                </c:pt>
                <c:pt idx="414">
                  <c:v>1814000.0000000009</c:v>
                </c:pt>
                <c:pt idx="415">
                  <c:v>1789000.0000000005</c:v>
                </c:pt>
                <c:pt idx="416">
                  <c:v>1771500.0000000009</c:v>
                </c:pt>
                <c:pt idx="417">
                  <c:v>1696000.0000000012</c:v>
                </c:pt>
                <c:pt idx="418">
                  <c:v>1666000.0000000009</c:v>
                </c:pt>
                <c:pt idx="419">
                  <c:v>1671500.0000000009</c:v>
                </c:pt>
                <c:pt idx="420">
                  <c:v>1658000.0000000012</c:v>
                </c:pt>
                <c:pt idx="421">
                  <c:v>1660000.0000000012</c:v>
                </c:pt>
                <c:pt idx="422">
                  <c:v>1646500.0000000009</c:v>
                </c:pt>
                <c:pt idx="423">
                  <c:v>1648000.0000000012</c:v>
                </c:pt>
                <c:pt idx="424">
                  <c:v>1644500.0000000009</c:v>
                </c:pt>
                <c:pt idx="425">
                  <c:v>1589000.0000000009</c:v>
                </c:pt>
                <c:pt idx="426">
                  <c:v>1613500.0000000009</c:v>
                </c:pt>
                <c:pt idx="427">
                  <c:v>1638500.0000000009</c:v>
                </c:pt>
                <c:pt idx="428">
                  <c:v>1635500.0000000007</c:v>
                </c:pt>
                <c:pt idx="429">
                  <c:v>1626500.0000000009</c:v>
                </c:pt>
                <c:pt idx="430">
                  <c:v>1629500.0000000009</c:v>
                </c:pt>
                <c:pt idx="431">
                  <c:v>1592000.0000000007</c:v>
                </c:pt>
                <c:pt idx="432">
                  <c:v>1593500.0000000005</c:v>
                </c:pt>
                <c:pt idx="433">
                  <c:v>1581500.0000000007</c:v>
                </c:pt>
                <c:pt idx="434">
                  <c:v>1596500.0000000007</c:v>
                </c:pt>
                <c:pt idx="435">
                  <c:v>1603500.0000000007</c:v>
                </c:pt>
                <c:pt idx="436">
                  <c:v>1605500.0000000005</c:v>
                </c:pt>
                <c:pt idx="437">
                  <c:v>1613000.0000000005</c:v>
                </c:pt>
                <c:pt idx="438">
                  <c:v>1614500.0000000007</c:v>
                </c:pt>
                <c:pt idx="439">
                  <c:v>1586000.0000000007</c:v>
                </c:pt>
                <c:pt idx="440">
                  <c:v>1566500.0000000007</c:v>
                </c:pt>
                <c:pt idx="441">
                  <c:v>1565000.0000000005</c:v>
                </c:pt>
                <c:pt idx="442">
                  <c:v>1555500.0000000005</c:v>
                </c:pt>
                <c:pt idx="443">
                  <c:v>1517500.0000000007</c:v>
                </c:pt>
                <c:pt idx="444">
                  <c:v>1521500.0000000007</c:v>
                </c:pt>
                <c:pt idx="445">
                  <c:v>1524500.0000000007</c:v>
                </c:pt>
                <c:pt idx="446">
                  <c:v>1523000.0000000007</c:v>
                </c:pt>
                <c:pt idx="447">
                  <c:v>1519500.0000000007</c:v>
                </c:pt>
                <c:pt idx="448">
                  <c:v>1521000.0000000005</c:v>
                </c:pt>
                <c:pt idx="449">
                  <c:v>1523000.0000000005</c:v>
                </c:pt>
                <c:pt idx="450">
                  <c:v>1537500.0000000005</c:v>
                </c:pt>
                <c:pt idx="451">
                  <c:v>1528500.0000000005</c:v>
                </c:pt>
                <c:pt idx="452">
                  <c:v>1531000.0000000005</c:v>
                </c:pt>
                <c:pt idx="453">
                  <c:v>1550000.0000000005</c:v>
                </c:pt>
                <c:pt idx="454">
                  <c:v>1552500.0000000005</c:v>
                </c:pt>
                <c:pt idx="455">
                  <c:v>1531500.0000000005</c:v>
                </c:pt>
                <c:pt idx="456">
                  <c:v>1532500.0000000007</c:v>
                </c:pt>
                <c:pt idx="457">
                  <c:v>1494000.0000000002</c:v>
                </c:pt>
                <c:pt idx="458">
                  <c:v>1486000.0000000005</c:v>
                </c:pt>
                <c:pt idx="459">
                  <c:v>1484500.0000000005</c:v>
                </c:pt>
                <c:pt idx="460">
                  <c:v>1484000.0000000005</c:v>
                </c:pt>
                <c:pt idx="461">
                  <c:v>1484500.0000000005</c:v>
                </c:pt>
                <c:pt idx="462">
                  <c:v>1498500.0000000005</c:v>
                </c:pt>
                <c:pt idx="463">
                  <c:v>1489500.0000000005</c:v>
                </c:pt>
                <c:pt idx="464">
                  <c:v>1481500.0000000005</c:v>
                </c:pt>
                <c:pt idx="465">
                  <c:v>1487000.0000000005</c:v>
                </c:pt>
                <c:pt idx="466">
                  <c:v>1483000.0000000005</c:v>
                </c:pt>
                <c:pt idx="467">
                  <c:v>1475000.0000000005</c:v>
                </c:pt>
                <c:pt idx="468">
                  <c:v>1491500.0000000007</c:v>
                </c:pt>
                <c:pt idx="469">
                  <c:v>1492000.0000000007</c:v>
                </c:pt>
                <c:pt idx="470">
                  <c:v>1505000.0000000007</c:v>
                </c:pt>
                <c:pt idx="471">
                  <c:v>1507500.0000000007</c:v>
                </c:pt>
                <c:pt idx="472">
                  <c:v>1492500.0000000005</c:v>
                </c:pt>
                <c:pt idx="473">
                  <c:v>1501500.0000000005</c:v>
                </c:pt>
                <c:pt idx="474">
                  <c:v>1492000.0000000005</c:v>
                </c:pt>
                <c:pt idx="475">
                  <c:v>1503000.0000000005</c:v>
                </c:pt>
                <c:pt idx="476">
                  <c:v>1505500.0000000005</c:v>
                </c:pt>
                <c:pt idx="477">
                  <c:v>1503500.0000000005</c:v>
                </c:pt>
                <c:pt idx="478">
                  <c:v>1497500.0000000005</c:v>
                </c:pt>
                <c:pt idx="479">
                  <c:v>1498000.0000000005</c:v>
                </c:pt>
                <c:pt idx="480">
                  <c:v>1496500.0000000005</c:v>
                </c:pt>
                <c:pt idx="481">
                  <c:v>1488000.0000000005</c:v>
                </c:pt>
                <c:pt idx="482">
                  <c:v>1494000.0000000002</c:v>
                </c:pt>
                <c:pt idx="483">
                  <c:v>1456000.0000000005</c:v>
                </c:pt>
                <c:pt idx="484">
                  <c:v>1441500.0000000005</c:v>
                </c:pt>
                <c:pt idx="485">
                  <c:v>1436500.0000000005</c:v>
                </c:pt>
                <c:pt idx="486">
                  <c:v>1420000.0000000005</c:v>
                </c:pt>
                <c:pt idx="487">
                  <c:v>1415000.0000000005</c:v>
                </c:pt>
                <c:pt idx="488">
                  <c:v>1402500.0000000005</c:v>
                </c:pt>
                <c:pt idx="489">
                  <c:v>1402500.0000000005</c:v>
                </c:pt>
                <c:pt idx="490">
                  <c:v>1392500.0000000005</c:v>
                </c:pt>
                <c:pt idx="491">
                  <c:v>1380000.0000000005</c:v>
                </c:pt>
                <c:pt idx="492">
                  <c:v>1370000.0000000005</c:v>
                </c:pt>
                <c:pt idx="493">
                  <c:v>1358000.0000000005</c:v>
                </c:pt>
                <c:pt idx="494">
                  <c:v>1351000.0000000005</c:v>
                </c:pt>
                <c:pt idx="495">
                  <c:v>1343000.0000000005</c:v>
                </c:pt>
                <c:pt idx="496">
                  <c:v>1334000.0000000005</c:v>
                </c:pt>
                <c:pt idx="497">
                  <c:v>1348000.0000000002</c:v>
                </c:pt>
                <c:pt idx="498">
                  <c:v>1355000.0000000005</c:v>
                </c:pt>
                <c:pt idx="499">
                  <c:v>1373000.0000000002</c:v>
                </c:pt>
                <c:pt idx="500">
                  <c:v>1378500.0000000002</c:v>
                </c:pt>
                <c:pt idx="501">
                  <c:v>1386000.0000000002</c:v>
                </c:pt>
                <c:pt idx="502">
                  <c:v>1386000.0000000002</c:v>
                </c:pt>
                <c:pt idx="503">
                  <c:v>1392500.0000000002</c:v>
                </c:pt>
                <c:pt idx="504">
                  <c:v>1375500.0000000002</c:v>
                </c:pt>
                <c:pt idx="505">
                  <c:v>1373500.0000000002</c:v>
                </c:pt>
                <c:pt idx="506">
                  <c:v>1373000.0000000002</c:v>
                </c:pt>
                <c:pt idx="507">
                  <c:v>1374000.0000000005</c:v>
                </c:pt>
                <c:pt idx="508">
                  <c:v>1363500.0000000002</c:v>
                </c:pt>
                <c:pt idx="509">
                  <c:v>1357500.0000000002</c:v>
                </c:pt>
                <c:pt idx="510">
                  <c:v>1357000.0000000005</c:v>
                </c:pt>
                <c:pt idx="511">
                  <c:v>1359000.0000000005</c:v>
                </c:pt>
                <c:pt idx="512">
                  <c:v>1354000.0000000005</c:v>
                </c:pt>
                <c:pt idx="513">
                  <c:v>1339000.0000000005</c:v>
                </c:pt>
                <c:pt idx="514">
                  <c:v>1331500.0000000005</c:v>
                </c:pt>
                <c:pt idx="515">
                  <c:v>1334500.0000000005</c:v>
                </c:pt>
                <c:pt idx="516">
                  <c:v>1335500.0000000005</c:v>
                </c:pt>
                <c:pt idx="517">
                  <c:v>1340500.0000000005</c:v>
                </c:pt>
                <c:pt idx="518">
                  <c:v>1341500.0000000005</c:v>
                </c:pt>
                <c:pt idx="519">
                  <c:v>1341500.0000000005</c:v>
                </c:pt>
                <c:pt idx="520">
                  <c:v>1339500.0000000005</c:v>
                </c:pt>
                <c:pt idx="521">
                  <c:v>1319000.0000000005</c:v>
                </c:pt>
                <c:pt idx="522">
                  <c:v>1317500.0000000002</c:v>
                </c:pt>
                <c:pt idx="523">
                  <c:v>1318500.0000000005</c:v>
                </c:pt>
                <c:pt idx="524">
                  <c:v>1302500.0000000002</c:v>
                </c:pt>
                <c:pt idx="525">
                  <c:v>1316500.0000000002</c:v>
                </c:pt>
                <c:pt idx="526">
                  <c:v>1319000.0000000002</c:v>
                </c:pt>
                <c:pt idx="527">
                  <c:v>1312000.0000000002</c:v>
                </c:pt>
                <c:pt idx="528">
                  <c:v>1329000.0000000002</c:v>
                </c:pt>
                <c:pt idx="529">
                  <c:v>1314500.0000000002</c:v>
                </c:pt>
                <c:pt idx="530">
                  <c:v>1313000</c:v>
                </c:pt>
                <c:pt idx="531">
                  <c:v>1313000</c:v>
                </c:pt>
                <c:pt idx="532">
                  <c:v>1311500</c:v>
                </c:pt>
                <c:pt idx="533">
                  <c:v>1314000</c:v>
                </c:pt>
                <c:pt idx="534">
                  <c:v>1310500</c:v>
                </c:pt>
                <c:pt idx="535">
                  <c:v>1311500</c:v>
                </c:pt>
                <c:pt idx="536">
                  <c:v>1325500</c:v>
                </c:pt>
                <c:pt idx="537">
                  <c:v>1337000.0000000002</c:v>
                </c:pt>
                <c:pt idx="538">
                  <c:v>1337000.0000000002</c:v>
                </c:pt>
                <c:pt idx="539">
                  <c:v>1338000</c:v>
                </c:pt>
                <c:pt idx="540">
                  <c:v>1340500</c:v>
                </c:pt>
                <c:pt idx="541">
                  <c:v>1332500</c:v>
                </c:pt>
                <c:pt idx="542">
                  <c:v>1324500.0000000002</c:v>
                </c:pt>
                <c:pt idx="543">
                  <c:v>1330000</c:v>
                </c:pt>
                <c:pt idx="544">
                  <c:v>1353000</c:v>
                </c:pt>
                <c:pt idx="545">
                  <c:v>1348500</c:v>
                </c:pt>
                <c:pt idx="546">
                  <c:v>1346500</c:v>
                </c:pt>
                <c:pt idx="547">
                  <c:v>1347000.0000000002</c:v>
                </c:pt>
                <c:pt idx="548">
                  <c:v>1350000.0000000002</c:v>
                </c:pt>
                <c:pt idx="549">
                  <c:v>1349000.0000000005</c:v>
                </c:pt>
                <c:pt idx="550">
                  <c:v>1345500.0000000005</c:v>
                </c:pt>
                <c:pt idx="551">
                  <c:v>1327500.0000000005</c:v>
                </c:pt>
                <c:pt idx="552">
                  <c:v>1317000.0000000005</c:v>
                </c:pt>
                <c:pt idx="553">
                  <c:v>1298000.0000000005</c:v>
                </c:pt>
                <c:pt idx="554">
                  <c:v>1273000.0000000005</c:v>
                </c:pt>
                <c:pt idx="555">
                  <c:v>1257000.0000000005</c:v>
                </c:pt>
                <c:pt idx="556">
                  <c:v>1247000.0000000005</c:v>
                </c:pt>
                <c:pt idx="557">
                  <c:v>1246500.0000000005</c:v>
                </c:pt>
                <c:pt idx="558">
                  <c:v>1238500.0000000005</c:v>
                </c:pt>
                <c:pt idx="559">
                  <c:v>1233000.0000000005</c:v>
                </c:pt>
                <c:pt idx="560">
                  <c:v>1229500.0000000005</c:v>
                </c:pt>
                <c:pt idx="561">
                  <c:v>1212500.0000000005</c:v>
                </c:pt>
                <c:pt idx="562">
                  <c:v>1221500.0000000005</c:v>
                </c:pt>
                <c:pt idx="563">
                  <c:v>1253500.0000000002</c:v>
                </c:pt>
                <c:pt idx="564">
                  <c:v>1244500.0000000005</c:v>
                </c:pt>
                <c:pt idx="565">
                  <c:v>1215000.0000000002</c:v>
                </c:pt>
                <c:pt idx="566">
                  <c:v>1210000.0000000002</c:v>
                </c:pt>
                <c:pt idx="567">
                  <c:v>1198500.0000000002</c:v>
                </c:pt>
                <c:pt idx="568">
                  <c:v>1217000.0000000002</c:v>
                </c:pt>
                <c:pt idx="569">
                  <c:v>1213000</c:v>
                </c:pt>
                <c:pt idx="570">
                  <c:v>1222500</c:v>
                </c:pt>
                <c:pt idx="571">
                  <c:v>1223000</c:v>
                </c:pt>
                <c:pt idx="572">
                  <c:v>1214500</c:v>
                </c:pt>
                <c:pt idx="573">
                  <c:v>1217500</c:v>
                </c:pt>
                <c:pt idx="574">
                  <c:v>1230500</c:v>
                </c:pt>
                <c:pt idx="575">
                  <c:v>1231500</c:v>
                </c:pt>
                <c:pt idx="576">
                  <c:v>1245499.9999999998</c:v>
                </c:pt>
                <c:pt idx="577">
                  <c:v>1246499.9999999998</c:v>
                </c:pt>
                <c:pt idx="578">
                  <c:v>1268999.9999999998</c:v>
                </c:pt>
                <c:pt idx="579">
                  <c:v>1254499.9999999998</c:v>
                </c:pt>
                <c:pt idx="580">
                  <c:v>1251999.9999999998</c:v>
                </c:pt>
                <c:pt idx="581">
                  <c:v>1252499.9999999998</c:v>
                </c:pt>
                <c:pt idx="582">
                  <c:v>1247499.9999999998</c:v>
                </c:pt>
                <c:pt idx="583">
                  <c:v>1250999.9999999995</c:v>
                </c:pt>
                <c:pt idx="584">
                  <c:v>1238999.9999999995</c:v>
                </c:pt>
                <c:pt idx="585">
                  <c:v>1252999.9999999995</c:v>
                </c:pt>
                <c:pt idx="586">
                  <c:v>1250999.9999999995</c:v>
                </c:pt>
                <c:pt idx="587">
                  <c:v>1255499.9999999995</c:v>
                </c:pt>
                <c:pt idx="588">
                  <c:v>1250999.9999999995</c:v>
                </c:pt>
                <c:pt idx="589">
                  <c:v>1248999.9999999995</c:v>
                </c:pt>
                <c:pt idx="590">
                  <c:v>1252499.9999999998</c:v>
                </c:pt>
                <c:pt idx="591">
                  <c:v>1258999.9999999998</c:v>
                </c:pt>
                <c:pt idx="592">
                  <c:v>1261499.9999999998</c:v>
                </c:pt>
                <c:pt idx="593">
                  <c:v>1253999.9999999998</c:v>
                </c:pt>
                <c:pt idx="594">
                  <c:v>1236999.9999999998</c:v>
                </c:pt>
                <c:pt idx="595">
                  <c:v>1233499.9999999998</c:v>
                </c:pt>
                <c:pt idx="596">
                  <c:v>1233499.9999999998</c:v>
                </c:pt>
                <c:pt idx="597">
                  <c:v>1235499.9999999998</c:v>
                </c:pt>
                <c:pt idx="598">
                  <c:v>1237500</c:v>
                </c:pt>
                <c:pt idx="599">
                  <c:v>1234000</c:v>
                </c:pt>
                <c:pt idx="600">
                  <c:v>1233500</c:v>
                </c:pt>
                <c:pt idx="601">
                  <c:v>1235500</c:v>
                </c:pt>
                <c:pt idx="602">
                  <c:v>1224500</c:v>
                </c:pt>
                <c:pt idx="603">
                  <c:v>1225000</c:v>
                </c:pt>
                <c:pt idx="604">
                  <c:v>1222500</c:v>
                </c:pt>
                <c:pt idx="605">
                  <c:v>1223500</c:v>
                </c:pt>
                <c:pt idx="606">
                  <c:v>1223000</c:v>
                </c:pt>
                <c:pt idx="607">
                  <c:v>1226500</c:v>
                </c:pt>
                <c:pt idx="608">
                  <c:v>1226500</c:v>
                </c:pt>
                <c:pt idx="609">
                  <c:v>1223500</c:v>
                </c:pt>
                <c:pt idx="610">
                  <c:v>1230500</c:v>
                </c:pt>
                <c:pt idx="611">
                  <c:v>1246000.0000000002</c:v>
                </c:pt>
                <c:pt idx="612">
                  <c:v>1254500.0000000005</c:v>
                </c:pt>
                <c:pt idx="613">
                  <c:v>1245500.0000000002</c:v>
                </c:pt>
                <c:pt idx="614">
                  <c:v>1244500.0000000005</c:v>
                </c:pt>
                <c:pt idx="615">
                  <c:v>1231000.0000000002</c:v>
                </c:pt>
                <c:pt idx="616">
                  <c:v>1239500.0000000002</c:v>
                </c:pt>
                <c:pt idx="617">
                  <c:v>1240500</c:v>
                </c:pt>
                <c:pt idx="618">
                  <c:v>1246000</c:v>
                </c:pt>
                <c:pt idx="619">
                  <c:v>1251500</c:v>
                </c:pt>
                <c:pt idx="620">
                  <c:v>1237000</c:v>
                </c:pt>
                <c:pt idx="621">
                  <c:v>1244000</c:v>
                </c:pt>
                <c:pt idx="622">
                  <c:v>1242500</c:v>
                </c:pt>
                <c:pt idx="623">
                  <c:v>1245000</c:v>
                </c:pt>
                <c:pt idx="624">
                  <c:v>1245000</c:v>
                </c:pt>
                <c:pt idx="625">
                  <c:v>1250000</c:v>
                </c:pt>
                <c:pt idx="626">
                  <c:v>1250000</c:v>
                </c:pt>
                <c:pt idx="627">
                  <c:v>1250000</c:v>
                </c:pt>
                <c:pt idx="628">
                  <c:v>1245000</c:v>
                </c:pt>
                <c:pt idx="629">
                  <c:v>1240000</c:v>
                </c:pt>
                <c:pt idx="630">
                  <c:v>1240000</c:v>
                </c:pt>
                <c:pt idx="631">
                  <c:v>1230000</c:v>
                </c:pt>
                <c:pt idx="632">
                  <c:v>1225000</c:v>
                </c:pt>
                <c:pt idx="633">
                  <c:v>1230000</c:v>
                </c:pt>
                <c:pt idx="634">
                  <c:v>1225000</c:v>
                </c:pt>
                <c:pt idx="635">
                  <c:v>1225000</c:v>
                </c:pt>
                <c:pt idx="636">
                  <c:v>1235000</c:v>
                </c:pt>
                <c:pt idx="637">
                  <c:v>1230000</c:v>
                </c:pt>
                <c:pt idx="638">
                  <c:v>1235000</c:v>
                </c:pt>
                <c:pt idx="639">
                  <c:v>1225000</c:v>
                </c:pt>
                <c:pt idx="640">
                  <c:v>1235000</c:v>
                </c:pt>
                <c:pt idx="641">
                  <c:v>1225000</c:v>
                </c:pt>
                <c:pt idx="642">
                  <c:v>1215000</c:v>
                </c:pt>
                <c:pt idx="643">
                  <c:v>1215000</c:v>
                </c:pt>
                <c:pt idx="644">
                  <c:v>1215000</c:v>
                </c:pt>
                <c:pt idx="645">
                  <c:v>1230000</c:v>
                </c:pt>
                <c:pt idx="646">
                  <c:v>1220000</c:v>
                </c:pt>
                <c:pt idx="647">
                  <c:v>1210000</c:v>
                </c:pt>
                <c:pt idx="648">
                  <c:v>1220000</c:v>
                </c:pt>
                <c:pt idx="649">
                  <c:v>1225000</c:v>
                </c:pt>
                <c:pt idx="650">
                  <c:v>1220000</c:v>
                </c:pt>
                <c:pt idx="651">
                  <c:v>1215000</c:v>
                </c:pt>
                <c:pt idx="652">
                  <c:v>1205000</c:v>
                </c:pt>
                <c:pt idx="653">
                  <c:v>1205000</c:v>
                </c:pt>
                <c:pt idx="654">
                  <c:v>1200000</c:v>
                </c:pt>
                <c:pt idx="655">
                  <c:v>1195000</c:v>
                </c:pt>
                <c:pt idx="656">
                  <c:v>1195000</c:v>
                </c:pt>
                <c:pt idx="657">
                  <c:v>1200000</c:v>
                </c:pt>
                <c:pt idx="658">
                  <c:v>1180000</c:v>
                </c:pt>
                <c:pt idx="659">
                  <c:v>1165000</c:v>
                </c:pt>
                <c:pt idx="660">
                  <c:v>1165000</c:v>
                </c:pt>
                <c:pt idx="661">
                  <c:v>1160000</c:v>
                </c:pt>
                <c:pt idx="662">
                  <c:v>1160000</c:v>
                </c:pt>
                <c:pt idx="663">
                  <c:v>1170000</c:v>
                </c:pt>
                <c:pt idx="664">
                  <c:v>1150000</c:v>
                </c:pt>
                <c:pt idx="665">
                  <c:v>1155000</c:v>
                </c:pt>
                <c:pt idx="666">
                  <c:v>1160000</c:v>
                </c:pt>
                <c:pt idx="667">
                  <c:v>1145000</c:v>
                </c:pt>
                <c:pt idx="668">
                  <c:v>1150000</c:v>
                </c:pt>
                <c:pt idx="669">
                  <c:v>1140000</c:v>
                </c:pt>
                <c:pt idx="670">
                  <c:v>1155000</c:v>
                </c:pt>
                <c:pt idx="671">
                  <c:v>1155000</c:v>
                </c:pt>
                <c:pt idx="672">
                  <c:v>1150000</c:v>
                </c:pt>
                <c:pt idx="673">
                  <c:v>1130000</c:v>
                </c:pt>
                <c:pt idx="674">
                  <c:v>1140000</c:v>
                </c:pt>
                <c:pt idx="675">
                  <c:v>1135000</c:v>
                </c:pt>
                <c:pt idx="676">
                  <c:v>1135000</c:v>
                </c:pt>
                <c:pt idx="677">
                  <c:v>1155000</c:v>
                </c:pt>
                <c:pt idx="678">
                  <c:v>1155000</c:v>
                </c:pt>
                <c:pt idx="679">
                  <c:v>1135000</c:v>
                </c:pt>
                <c:pt idx="680">
                  <c:v>1135000</c:v>
                </c:pt>
                <c:pt idx="681">
                  <c:v>1130000</c:v>
                </c:pt>
                <c:pt idx="682">
                  <c:v>1130000</c:v>
                </c:pt>
                <c:pt idx="683">
                  <c:v>1130000</c:v>
                </c:pt>
                <c:pt idx="684">
                  <c:v>1130000</c:v>
                </c:pt>
                <c:pt idx="685">
                  <c:v>1120000</c:v>
                </c:pt>
                <c:pt idx="686">
                  <c:v>1125000</c:v>
                </c:pt>
                <c:pt idx="687">
                  <c:v>1130000</c:v>
                </c:pt>
                <c:pt idx="688">
                  <c:v>1130000</c:v>
                </c:pt>
                <c:pt idx="689">
                  <c:v>1110000</c:v>
                </c:pt>
                <c:pt idx="690">
                  <c:v>1105000</c:v>
                </c:pt>
                <c:pt idx="691">
                  <c:v>1105000</c:v>
                </c:pt>
                <c:pt idx="692">
                  <c:v>1115000</c:v>
                </c:pt>
                <c:pt idx="693">
                  <c:v>1115000</c:v>
                </c:pt>
                <c:pt idx="694">
                  <c:v>1095000</c:v>
                </c:pt>
                <c:pt idx="695">
                  <c:v>1090000</c:v>
                </c:pt>
                <c:pt idx="696">
                  <c:v>1065000</c:v>
                </c:pt>
                <c:pt idx="697">
                  <c:v>1065000</c:v>
                </c:pt>
                <c:pt idx="698">
                  <c:v>1065000</c:v>
                </c:pt>
                <c:pt idx="699">
                  <c:v>1055000</c:v>
                </c:pt>
                <c:pt idx="700">
                  <c:v>1035000</c:v>
                </c:pt>
                <c:pt idx="701">
                  <c:v>1025000</c:v>
                </c:pt>
                <c:pt idx="702">
                  <c:v>1030000</c:v>
                </c:pt>
                <c:pt idx="703">
                  <c:v>1040000</c:v>
                </c:pt>
                <c:pt idx="704">
                  <c:v>1035000</c:v>
                </c:pt>
                <c:pt idx="705">
                  <c:v>1030000</c:v>
                </c:pt>
                <c:pt idx="706">
                  <c:v>1030000</c:v>
                </c:pt>
                <c:pt idx="707">
                  <c:v>1020000</c:v>
                </c:pt>
                <c:pt idx="708">
                  <c:v>1020000</c:v>
                </c:pt>
                <c:pt idx="709">
                  <c:v>1020000</c:v>
                </c:pt>
                <c:pt idx="710">
                  <c:v>1025000</c:v>
                </c:pt>
                <c:pt idx="711">
                  <c:v>1010000</c:v>
                </c:pt>
                <c:pt idx="712">
                  <c:v>1000000</c:v>
                </c:pt>
                <c:pt idx="713">
                  <c:v>1005000</c:v>
                </c:pt>
                <c:pt idx="714">
                  <c:v>1000000</c:v>
                </c:pt>
                <c:pt idx="715">
                  <c:v>1010000</c:v>
                </c:pt>
                <c:pt idx="716">
                  <c:v>1010000</c:v>
                </c:pt>
                <c:pt idx="717">
                  <c:v>990000</c:v>
                </c:pt>
                <c:pt idx="718">
                  <c:v>990000</c:v>
                </c:pt>
                <c:pt idx="719">
                  <c:v>985000</c:v>
                </c:pt>
                <c:pt idx="720">
                  <c:v>980000</c:v>
                </c:pt>
                <c:pt idx="721">
                  <c:v>970000</c:v>
                </c:pt>
                <c:pt idx="722">
                  <c:v>950000</c:v>
                </c:pt>
                <c:pt idx="723">
                  <c:v>955000</c:v>
                </c:pt>
                <c:pt idx="724">
                  <c:v>940000</c:v>
                </c:pt>
                <c:pt idx="725">
                  <c:v>950000</c:v>
                </c:pt>
                <c:pt idx="726">
                  <c:v>965000</c:v>
                </c:pt>
                <c:pt idx="727">
                  <c:v>995000</c:v>
                </c:pt>
                <c:pt idx="728">
                  <c:v>1005000</c:v>
                </c:pt>
                <c:pt idx="729">
                  <c:v>1050000</c:v>
                </c:pt>
                <c:pt idx="730">
                  <c:v>1060000</c:v>
                </c:pt>
                <c:pt idx="731">
                  <c:v>1045000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信用!$AC$25</c:f>
              <c:strCache>
                <c:ptCount val="1"/>
                <c:pt idx="0">
                  <c:v>順張りor逆張りの効果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信用!$AC$26:$AC$758</c:f>
              <c:numCache>
                <c:formatCode>#,##0"円"</c:formatCode>
                <c:ptCount val="733"/>
                <c:pt idx="0">
                  <c:v>857000.00000000279</c:v>
                </c:pt>
                <c:pt idx="1">
                  <c:v>857000.00000000279</c:v>
                </c:pt>
                <c:pt idx="2">
                  <c:v>857000.00000000279</c:v>
                </c:pt>
                <c:pt idx="3">
                  <c:v>857000.00000000279</c:v>
                </c:pt>
                <c:pt idx="4">
                  <c:v>857000.00000000279</c:v>
                </c:pt>
                <c:pt idx="5">
                  <c:v>830000.00000000279</c:v>
                </c:pt>
                <c:pt idx="6">
                  <c:v>814000.00000000233</c:v>
                </c:pt>
                <c:pt idx="7">
                  <c:v>772000.00000000279</c:v>
                </c:pt>
                <c:pt idx="8">
                  <c:v>772000.00000000279</c:v>
                </c:pt>
                <c:pt idx="9">
                  <c:v>772000.00000000279</c:v>
                </c:pt>
                <c:pt idx="10">
                  <c:v>772000.00000000279</c:v>
                </c:pt>
                <c:pt idx="11">
                  <c:v>780000.00000000233</c:v>
                </c:pt>
                <c:pt idx="12">
                  <c:v>727000.00000000233</c:v>
                </c:pt>
                <c:pt idx="13">
                  <c:v>727000.00000000279</c:v>
                </c:pt>
                <c:pt idx="14">
                  <c:v>727000.00000000233</c:v>
                </c:pt>
                <c:pt idx="15">
                  <c:v>770000.00000000233</c:v>
                </c:pt>
                <c:pt idx="16">
                  <c:v>760000.00000000233</c:v>
                </c:pt>
                <c:pt idx="17">
                  <c:v>760000.00000000233</c:v>
                </c:pt>
                <c:pt idx="18">
                  <c:v>760000.00000000233</c:v>
                </c:pt>
                <c:pt idx="19">
                  <c:v>771000.00000000233</c:v>
                </c:pt>
                <c:pt idx="20">
                  <c:v>771000.00000000233</c:v>
                </c:pt>
                <c:pt idx="21">
                  <c:v>806000.00000000233</c:v>
                </c:pt>
                <c:pt idx="22">
                  <c:v>783000.00000000233</c:v>
                </c:pt>
                <c:pt idx="23">
                  <c:v>783000.00000000233</c:v>
                </c:pt>
                <c:pt idx="24">
                  <c:v>783000.00000000186</c:v>
                </c:pt>
                <c:pt idx="25">
                  <c:v>842000.00000000233</c:v>
                </c:pt>
                <c:pt idx="26">
                  <c:v>848000.00000000233</c:v>
                </c:pt>
                <c:pt idx="27">
                  <c:v>848000.00000000233</c:v>
                </c:pt>
                <c:pt idx="28">
                  <c:v>848000.00000000233</c:v>
                </c:pt>
                <c:pt idx="29">
                  <c:v>856000.00000000233</c:v>
                </c:pt>
                <c:pt idx="30">
                  <c:v>833000.00000000233</c:v>
                </c:pt>
                <c:pt idx="31">
                  <c:v>833000.00000000233</c:v>
                </c:pt>
                <c:pt idx="32">
                  <c:v>831000.00000000186</c:v>
                </c:pt>
                <c:pt idx="33">
                  <c:v>816000.00000000186</c:v>
                </c:pt>
                <c:pt idx="34">
                  <c:v>816000.00000000233</c:v>
                </c:pt>
                <c:pt idx="35">
                  <c:v>816000.00000000186</c:v>
                </c:pt>
                <c:pt idx="36">
                  <c:v>816000.00000000186</c:v>
                </c:pt>
                <c:pt idx="37">
                  <c:v>816000.00000000186</c:v>
                </c:pt>
                <c:pt idx="38">
                  <c:v>816000.00000000186</c:v>
                </c:pt>
                <c:pt idx="39">
                  <c:v>816000.00000000233</c:v>
                </c:pt>
                <c:pt idx="40">
                  <c:v>816000.00000000186</c:v>
                </c:pt>
                <c:pt idx="41">
                  <c:v>816000.00000000233</c:v>
                </c:pt>
                <c:pt idx="42">
                  <c:v>816000.00000000233</c:v>
                </c:pt>
                <c:pt idx="43">
                  <c:v>816000.00000000186</c:v>
                </c:pt>
                <c:pt idx="44">
                  <c:v>816000.00000000186</c:v>
                </c:pt>
                <c:pt idx="45">
                  <c:v>816000.00000000233</c:v>
                </c:pt>
                <c:pt idx="46">
                  <c:v>816000.00000000233</c:v>
                </c:pt>
                <c:pt idx="47">
                  <c:v>816000.00000000233</c:v>
                </c:pt>
                <c:pt idx="48">
                  <c:v>816000.00000000233</c:v>
                </c:pt>
                <c:pt idx="49">
                  <c:v>857000.00000000186</c:v>
                </c:pt>
                <c:pt idx="50">
                  <c:v>857000.00000000186</c:v>
                </c:pt>
                <c:pt idx="51">
                  <c:v>857000.00000000186</c:v>
                </c:pt>
                <c:pt idx="52">
                  <c:v>858000.00000000233</c:v>
                </c:pt>
                <c:pt idx="53">
                  <c:v>858000.00000000233</c:v>
                </c:pt>
                <c:pt idx="54">
                  <c:v>858000.00000000233</c:v>
                </c:pt>
                <c:pt idx="55">
                  <c:v>858000.00000000233</c:v>
                </c:pt>
                <c:pt idx="56">
                  <c:v>858000.00000000233</c:v>
                </c:pt>
                <c:pt idx="57">
                  <c:v>858000.0000000021</c:v>
                </c:pt>
                <c:pt idx="58">
                  <c:v>858000.00000000233</c:v>
                </c:pt>
                <c:pt idx="59">
                  <c:v>858000.00000000279</c:v>
                </c:pt>
                <c:pt idx="60">
                  <c:v>858000.00000000256</c:v>
                </c:pt>
                <c:pt idx="61">
                  <c:v>858000.00000000256</c:v>
                </c:pt>
                <c:pt idx="62">
                  <c:v>858000.00000000279</c:v>
                </c:pt>
                <c:pt idx="63">
                  <c:v>889000.00000000279</c:v>
                </c:pt>
                <c:pt idx="64">
                  <c:v>871000.00000000279</c:v>
                </c:pt>
                <c:pt idx="65">
                  <c:v>871000.00000000279</c:v>
                </c:pt>
                <c:pt idx="66">
                  <c:v>871000.00000000256</c:v>
                </c:pt>
                <c:pt idx="67">
                  <c:v>871000.00000000303</c:v>
                </c:pt>
                <c:pt idx="68">
                  <c:v>871000.00000000279</c:v>
                </c:pt>
                <c:pt idx="69">
                  <c:v>884000.00000000279</c:v>
                </c:pt>
                <c:pt idx="70">
                  <c:v>884000.00000000303</c:v>
                </c:pt>
                <c:pt idx="71">
                  <c:v>899000.00000000303</c:v>
                </c:pt>
                <c:pt idx="72">
                  <c:v>899000.00000000303</c:v>
                </c:pt>
                <c:pt idx="73">
                  <c:v>899000.00000000303</c:v>
                </c:pt>
                <c:pt idx="74">
                  <c:v>899000.00000000279</c:v>
                </c:pt>
                <c:pt idx="75">
                  <c:v>906000.00000000279</c:v>
                </c:pt>
                <c:pt idx="76">
                  <c:v>906000.00000000279</c:v>
                </c:pt>
                <c:pt idx="77">
                  <c:v>910000.00000000279</c:v>
                </c:pt>
                <c:pt idx="78">
                  <c:v>910000.00000000279</c:v>
                </c:pt>
                <c:pt idx="79">
                  <c:v>908000.00000000279</c:v>
                </c:pt>
                <c:pt idx="80">
                  <c:v>908000.00000000256</c:v>
                </c:pt>
                <c:pt idx="81">
                  <c:v>900000.00000000256</c:v>
                </c:pt>
                <c:pt idx="82">
                  <c:v>900000.00000000279</c:v>
                </c:pt>
                <c:pt idx="83">
                  <c:v>900000.00000000303</c:v>
                </c:pt>
                <c:pt idx="84">
                  <c:v>900000.00000000279</c:v>
                </c:pt>
                <c:pt idx="85">
                  <c:v>900000.00000000279</c:v>
                </c:pt>
                <c:pt idx="86">
                  <c:v>901000.00000000279</c:v>
                </c:pt>
                <c:pt idx="87">
                  <c:v>901000.00000000303</c:v>
                </c:pt>
                <c:pt idx="88">
                  <c:v>912000.00000000256</c:v>
                </c:pt>
                <c:pt idx="89">
                  <c:v>843000.00000000303</c:v>
                </c:pt>
                <c:pt idx="90">
                  <c:v>823000.00000000303</c:v>
                </c:pt>
                <c:pt idx="91">
                  <c:v>823000.00000000303</c:v>
                </c:pt>
                <c:pt idx="92">
                  <c:v>823000.00000000303</c:v>
                </c:pt>
                <c:pt idx="93">
                  <c:v>823000.00000000279</c:v>
                </c:pt>
                <c:pt idx="94">
                  <c:v>823000.00000000303</c:v>
                </c:pt>
                <c:pt idx="95">
                  <c:v>852000.00000000303</c:v>
                </c:pt>
                <c:pt idx="96">
                  <c:v>824000.00000000303</c:v>
                </c:pt>
                <c:pt idx="97">
                  <c:v>806000.00000000303</c:v>
                </c:pt>
                <c:pt idx="98">
                  <c:v>777000.00000000303</c:v>
                </c:pt>
                <c:pt idx="99">
                  <c:v>777000.00000000303</c:v>
                </c:pt>
                <c:pt idx="100">
                  <c:v>783000.00000000303</c:v>
                </c:pt>
                <c:pt idx="101">
                  <c:v>770000.00000000279</c:v>
                </c:pt>
                <c:pt idx="102">
                  <c:v>770000.00000000279</c:v>
                </c:pt>
                <c:pt idx="103">
                  <c:v>770000.00000000279</c:v>
                </c:pt>
                <c:pt idx="104">
                  <c:v>778000.00000000279</c:v>
                </c:pt>
                <c:pt idx="105">
                  <c:v>778000.00000000256</c:v>
                </c:pt>
                <c:pt idx="106">
                  <c:v>778000.00000000256</c:v>
                </c:pt>
                <c:pt idx="107">
                  <c:v>778000.00000000233</c:v>
                </c:pt>
                <c:pt idx="108">
                  <c:v>778000.00000000233</c:v>
                </c:pt>
                <c:pt idx="109">
                  <c:v>778000.00000000233</c:v>
                </c:pt>
                <c:pt idx="110">
                  <c:v>766000.00000000256</c:v>
                </c:pt>
                <c:pt idx="111">
                  <c:v>766000.00000000256</c:v>
                </c:pt>
                <c:pt idx="112">
                  <c:v>766000.00000000233</c:v>
                </c:pt>
                <c:pt idx="113">
                  <c:v>759000.00000000256</c:v>
                </c:pt>
                <c:pt idx="114">
                  <c:v>759000.00000000256</c:v>
                </c:pt>
                <c:pt idx="115">
                  <c:v>759000.00000000256</c:v>
                </c:pt>
                <c:pt idx="116">
                  <c:v>759000.00000000256</c:v>
                </c:pt>
                <c:pt idx="117">
                  <c:v>809000.00000000256</c:v>
                </c:pt>
                <c:pt idx="118">
                  <c:v>809000.00000000256</c:v>
                </c:pt>
                <c:pt idx="119">
                  <c:v>809000.00000000256</c:v>
                </c:pt>
                <c:pt idx="120">
                  <c:v>807000.00000000256</c:v>
                </c:pt>
                <c:pt idx="121">
                  <c:v>807000.00000000256</c:v>
                </c:pt>
                <c:pt idx="122">
                  <c:v>807000.00000000256</c:v>
                </c:pt>
                <c:pt idx="123">
                  <c:v>807000.00000000256</c:v>
                </c:pt>
                <c:pt idx="124">
                  <c:v>807000.00000000256</c:v>
                </c:pt>
                <c:pt idx="125">
                  <c:v>832000.00000000256</c:v>
                </c:pt>
                <c:pt idx="126">
                  <c:v>832000.00000000279</c:v>
                </c:pt>
                <c:pt idx="127">
                  <c:v>832000.00000000279</c:v>
                </c:pt>
                <c:pt idx="128">
                  <c:v>832000.00000000256</c:v>
                </c:pt>
                <c:pt idx="129">
                  <c:v>922000.00000000279</c:v>
                </c:pt>
                <c:pt idx="130">
                  <c:v>922000.00000000279</c:v>
                </c:pt>
                <c:pt idx="131">
                  <c:v>932000.00000000279</c:v>
                </c:pt>
                <c:pt idx="132">
                  <c:v>932000.00000000279</c:v>
                </c:pt>
                <c:pt idx="133">
                  <c:v>918000.00000000279</c:v>
                </c:pt>
                <c:pt idx="134">
                  <c:v>918000.00000000279</c:v>
                </c:pt>
                <c:pt idx="135">
                  <c:v>933000.00000000256</c:v>
                </c:pt>
                <c:pt idx="136">
                  <c:v>933000.00000000279</c:v>
                </c:pt>
                <c:pt idx="137">
                  <c:v>933000.00000000279</c:v>
                </c:pt>
                <c:pt idx="138">
                  <c:v>933000.00000000279</c:v>
                </c:pt>
                <c:pt idx="139">
                  <c:v>933000.00000000279</c:v>
                </c:pt>
                <c:pt idx="140">
                  <c:v>933000.00000000279</c:v>
                </c:pt>
                <c:pt idx="141">
                  <c:v>933000.00000000256</c:v>
                </c:pt>
                <c:pt idx="142">
                  <c:v>976000.00000000279</c:v>
                </c:pt>
                <c:pt idx="143">
                  <c:v>976000.00000000279</c:v>
                </c:pt>
                <c:pt idx="144">
                  <c:v>982000.00000000279</c:v>
                </c:pt>
                <c:pt idx="145">
                  <c:v>982000.00000000279</c:v>
                </c:pt>
                <c:pt idx="146">
                  <c:v>988000.00000000279</c:v>
                </c:pt>
                <c:pt idx="147">
                  <c:v>969000.00000000279</c:v>
                </c:pt>
                <c:pt idx="148">
                  <c:v>969000.00000000279</c:v>
                </c:pt>
                <c:pt idx="149">
                  <c:v>969000.00000000256</c:v>
                </c:pt>
                <c:pt idx="150">
                  <c:v>996000.00000000256</c:v>
                </c:pt>
                <c:pt idx="151">
                  <c:v>968000.00000000256</c:v>
                </c:pt>
                <c:pt idx="152">
                  <c:v>968000.00000000233</c:v>
                </c:pt>
                <c:pt idx="153">
                  <c:v>968000.00000000186</c:v>
                </c:pt>
                <c:pt idx="154">
                  <c:v>968000.00000000233</c:v>
                </c:pt>
                <c:pt idx="155">
                  <c:v>958000.00000000256</c:v>
                </c:pt>
                <c:pt idx="156">
                  <c:v>958000.00000000256</c:v>
                </c:pt>
                <c:pt idx="157">
                  <c:v>958000.00000000256</c:v>
                </c:pt>
                <c:pt idx="158">
                  <c:v>958000.00000000233</c:v>
                </c:pt>
                <c:pt idx="159">
                  <c:v>958000.00000000233</c:v>
                </c:pt>
                <c:pt idx="160">
                  <c:v>966000.00000000256</c:v>
                </c:pt>
                <c:pt idx="161">
                  <c:v>946000.00000000256</c:v>
                </c:pt>
                <c:pt idx="162">
                  <c:v>898000.00000000256</c:v>
                </c:pt>
                <c:pt idx="163">
                  <c:v>880000.00000000256</c:v>
                </c:pt>
                <c:pt idx="164">
                  <c:v>880000.00000000256</c:v>
                </c:pt>
                <c:pt idx="165">
                  <c:v>880000.00000000256</c:v>
                </c:pt>
                <c:pt idx="166">
                  <c:v>899000.00000000256</c:v>
                </c:pt>
                <c:pt idx="167">
                  <c:v>899000.00000000256</c:v>
                </c:pt>
                <c:pt idx="168">
                  <c:v>906000.00000000256</c:v>
                </c:pt>
                <c:pt idx="169">
                  <c:v>906000.00000000256</c:v>
                </c:pt>
                <c:pt idx="170">
                  <c:v>906000.00000000233</c:v>
                </c:pt>
                <c:pt idx="171">
                  <c:v>906000.00000000233</c:v>
                </c:pt>
                <c:pt idx="172">
                  <c:v>906000.00000000279</c:v>
                </c:pt>
                <c:pt idx="173">
                  <c:v>906000.00000000256</c:v>
                </c:pt>
                <c:pt idx="174">
                  <c:v>906000.00000000279</c:v>
                </c:pt>
                <c:pt idx="175">
                  <c:v>906000.00000000256</c:v>
                </c:pt>
                <c:pt idx="176">
                  <c:v>887000.00000000256</c:v>
                </c:pt>
                <c:pt idx="177">
                  <c:v>887000.00000000256</c:v>
                </c:pt>
                <c:pt idx="178">
                  <c:v>887000.00000000256</c:v>
                </c:pt>
                <c:pt idx="179">
                  <c:v>887000.00000000256</c:v>
                </c:pt>
                <c:pt idx="180">
                  <c:v>887000.00000000233</c:v>
                </c:pt>
                <c:pt idx="181">
                  <c:v>900000.00000000233</c:v>
                </c:pt>
                <c:pt idx="182">
                  <c:v>900000.00000000233</c:v>
                </c:pt>
                <c:pt idx="183">
                  <c:v>871000.00000000233</c:v>
                </c:pt>
                <c:pt idx="184">
                  <c:v>871000.00000000233</c:v>
                </c:pt>
                <c:pt idx="185">
                  <c:v>871000.00000000233</c:v>
                </c:pt>
                <c:pt idx="186">
                  <c:v>871000.0000000021</c:v>
                </c:pt>
                <c:pt idx="187">
                  <c:v>877000.0000000021</c:v>
                </c:pt>
                <c:pt idx="188">
                  <c:v>855000.0000000021</c:v>
                </c:pt>
                <c:pt idx="189">
                  <c:v>855000.0000000021</c:v>
                </c:pt>
                <c:pt idx="190">
                  <c:v>855000.0000000021</c:v>
                </c:pt>
                <c:pt idx="191">
                  <c:v>859000.0000000021</c:v>
                </c:pt>
                <c:pt idx="192">
                  <c:v>859000.00000000186</c:v>
                </c:pt>
                <c:pt idx="193">
                  <c:v>859000.0000000021</c:v>
                </c:pt>
                <c:pt idx="194">
                  <c:v>859000.0000000021</c:v>
                </c:pt>
                <c:pt idx="195">
                  <c:v>859000.0000000021</c:v>
                </c:pt>
                <c:pt idx="196">
                  <c:v>859000.0000000021</c:v>
                </c:pt>
                <c:pt idx="197">
                  <c:v>962000.00000000163</c:v>
                </c:pt>
                <c:pt idx="198">
                  <c:v>902000.00000000186</c:v>
                </c:pt>
                <c:pt idx="199">
                  <c:v>902000.0000000021</c:v>
                </c:pt>
                <c:pt idx="200">
                  <c:v>902000.00000000186</c:v>
                </c:pt>
                <c:pt idx="201">
                  <c:v>902000.00000000186</c:v>
                </c:pt>
                <c:pt idx="202">
                  <c:v>902000.00000000186</c:v>
                </c:pt>
                <c:pt idx="203">
                  <c:v>902000.00000000186</c:v>
                </c:pt>
                <c:pt idx="204">
                  <c:v>940000.00000000186</c:v>
                </c:pt>
                <c:pt idx="205">
                  <c:v>935000.00000000186</c:v>
                </c:pt>
                <c:pt idx="206">
                  <c:v>937000.00000000186</c:v>
                </c:pt>
                <c:pt idx="207">
                  <c:v>860000.00000000163</c:v>
                </c:pt>
                <c:pt idx="208">
                  <c:v>846000.00000000163</c:v>
                </c:pt>
                <c:pt idx="209">
                  <c:v>846000.00000000163</c:v>
                </c:pt>
                <c:pt idx="210">
                  <c:v>877000.00000000163</c:v>
                </c:pt>
                <c:pt idx="211">
                  <c:v>819000.0000000014</c:v>
                </c:pt>
                <c:pt idx="212">
                  <c:v>819000.0000000014</c:v>
                </c:pt>
                <c:pt idx="213">
                  <c:v>838000.00000000163</c:v>
                </c:pt>
                <c:pt idx="214">
                  <c:v>848000.00000000163</c:v>
                </c:pt>
                <c:pt idx="215">
                  <c:v>848000.00000000163</c:v>
                </c:pt>
                <c:pt idx="216">
                  <c:v>848000.0000000014</c:v>
                </c:pt>
                <c:pt idx="217">
                  <c:v>844000.0000000014</c:v>
                </c:pt>
                <c:pt idx="218">
                  <c:v>844000.00000000163</c:v>
                </c:pt>
                <c:pt idx="219">
                  <c:v>868000.00000000163</c:v>
                </c:pt>
                <c:pt idx="220">
                  <c:v>811000.0000000014</c:v>
                </c:pt>
                <c:pt idx="221">
                  <c:v>811000.0000000014</c:v>
                </c:pt>
                <c:pt idx="222">
                  <c:v>811000.0000000014</c:v>
                </c:pt>
                <c:pt idx="223">
                  <c:v>811000.0000000014</c:v>
                </c:pt>
                <c:pt idx="224">
                  <c:v>835000.0000000014</c:v>
                </c:pt>
                <c:pt idx="225">
                  <c:v>807000.00000000163</c:v>
                </c:pt>
                <c:pt idx="226">
                  <c:v>784000.0000000014</c:v>
                </c:pt>
                <c:pt idx="227">
                  <c:v>784000.0000000014</c:v>
                </c:pt>
                <c:pt idx="228">
                  <c:v>784000.00000000163</c:v>
                </c:pt>
                <c:pt idx="229">
                  <c:v>784000.0000000014</c:v>
                </c:pt>
                <c:pt idx="230">
                  <c:v>847000.00000000116</c:v>
                </c:pt>
                <c:pt idx="231">
                  <c:v>865000.0000000014</c:v>
                </c:pt>
                <c:pt idx="232">
                  <c:v>865000.0000000014</c:v>
                </c:pt>
                <c:pt idx="233">
                  <c:v>865000.0000000014</c:v>
                </c:pt>
                <c:pt idx="234">
                  <c:v>865000.0000000014</c:v>
                </c:pt>
                <c:pt idx="235">
                  <c:v>865000.0000000014</c:v>
                </c:pt>
                <c:pt idx="236">
                  <c:v>861000.0000000014</c:v>
                </c:pt>
                <c:pt idx="237">
                  <c:v>854000.0000000014</c:v>
                </c:pt>
                <c:pt idx="238">
                  <c:v>854000.0000000014</c:v>
                </c:pt>
                <c:pt idx="239">
                  <c:v>854000.0000000014</c:v>
                </c:pt>
                <c:pt idx="240">
                  <c:v>854000.0000000014</c:v>
                </c:pt>
                <c:pt idx="241">
                  <c:v>854000.0000000014</c:v>
                </c:pt>
                <c:pt idx="242">
                  <c:v>985000.00000000186</c:v>
                </c:pt>
                <c:pt idx="243">
                  <c:v>926000.00000000163</c:v>
                </c:pt>
                <c:pt idx="244">
                  <c:v>834000.0000000014</c:v>
                </c:pt>
                <c:pt idx="245">
                  <c:v>721000.0000000014</c:v>
                </c:pt>
                <c:pt idx="246">
                  <c:v>720000.0000000014</c:v>
                </c:pt>
                <c:pt idx="247">
                  <c:v>720000.00000000163</c:v>
                </c:pt>
                <c:pt idx="248">
                  <c:v>717000.00000000186</c:v>
                </c:pt>
                <c:pt idx="249">
                  <c:v>683000.00000000163</c:v>
                </c:pt>
                <c:pt idx="250">
                  <c:v>687000.00000000163</c:v>
                </c:pt>
                <c:pt idx="251">
                  <c:v>687000.00000000186</c:v>
                </c:pt>
                <c:pt idx="252">
                  <c:v>687000.00000000186</c:v>
                </c:pt>
                <c:pt idx="253">
                  <c:v>687000.00000000186</c:v>
                </c:pt>
                <c:pt idx="254">
                  <c:v>755000.00000000186</c:v>
                </c:pt>
                <c:pt idx="255">
                  <c:v>755000.00000000186</c:v>
                </c:pt>
                <c:pt idx="256">
                  <c:v>755000.0000000014</c:v>
                </c:pt>
                <c:pt idx="257">
                  <c:v>847000.0000000014</c:v>
                </c:pt>
                <c:pt idx="258">
                  <c:v>776000.0000000014</c:v>
                </c:pt>
                <c:pt idx="259">
                  <c:v>703000.00000000186</c:v>
                </c:pt>
                <c:pt idx="260">
                  <c:v>669000.00000000186</c:v>
                </c:pt>
                <c:pt idx="261">
                  <c:v>669000.00000000116</c:v>
                </c:pt>
                <c:pt idx="262">
                  <c:v>643000.00000000163</c:v>
                </c:pt>
                <c:pt idx="263">
                  <c:v>643000.0000000014</c:v>
                </c:pt>
                <c:pt idx="264">
                  <c:v>709000.0000000014</c:v>
                </c:pt>
                <c:pt idx="265">
                  <c:v>633000.0000000014</c:v>
                </c:pt>
                <c:pt idx="266">
                  <c:v>617000.00000000186</c:v>
                </c:pt>
                <c:pt idx="267">
                  <c:v>617000.0000000014</c:v>
                </c:pt>
                <c:pt idx="268">
                  <c:v>587000.0000000014</c:v>
                </c:pt>
                <c:pt idx="269">
                  <c:v>585000.0000000014</c:v>
                </c:pt>
                <c:pt idx="270">
                  <c:v>585000.0000000014</c:v>
                </c:pt>
                <c:pt idx="271">
                  <c:v>585000.00000000186</c:v>
                </c:pt>
                <c:pt idx="272">
                  <c:v>585000.0000000014</c:v>
                </c:pt>
                <c:pt idx="273">
                  <c:v>610000.0000000014</c:v>
                </c:pt>
                <c:pt idx="274">
                  <c:v>610000.00000000186</c:v>
                </c:pt>
                <c:pt idx="275">
                  <c:v>610000.0000000014</c:v>
                </c:pt>
                <c:pt idx="276">
                  <c:v>611000.0000000014</c:v>
                </c:pt>
                <c:pt idx="277">
                  <c:v>611000.0000000014</c:v>
                </c:pt>
                <c:pt idx="278">
                  <c:v>611000.0000000014</c:v>
                </c:pt>
                <c:pt idx="279">
                  <c:v>611000.0000000014</c:v>
                </c:pt>
                <c:pt idx="280">
                  <c:v>735000.0000000014</c:v>
                </c:pt>
                <c:pt idx="281">
                  <c:v>674000.0000000014</c:v>
                </c:pt>
                <c:pt idx="282">
                  <c:v>674000.0000000014</c:v>
                </c:pt>
                <c:pt idx="283">
                  <c:v>683000.0000000014</c:v>
                </c:pt>
                <c:pt idx="284">
                  <c:v>677000.0000000014</c:v>
                </c:pt>
                <c:pt idx="285">
                  <c:v>662000.0000000014</c:v>
                </c:pt>
                <c:pt idx="286">
                  <c:v>662000.0000000014</c:v>
                </c:pt>
                <c:pt idx="287">
                  <c:v>675000.00000000093</c:v>
                </c:pt>
                <c:pt idx="288">
                  <c:v>640000.0000000014</c:v>
                </c:pt>
                <c:pt idx="289">
                  <c:v>640000.0000000014</c:v>
                </c:pt>
                <c:pt idx="290">
                  <c:v>640000.00000000093</c:v>
                </c:pt>
                <c:pt idx="291">
                  <c:v>681000.00000000093</c:v>
                </c:pt>
                <c:pt idx="292">
                  <c:v>652000.00000000093</c:v>
                </c:pt>
                <c:pt idx="293">
                  <c:v>652000.00000000093</c:v>
                </c:pt>
                <c:pt idx="294">
                  <c:v>664000.00000000093</c:v>
                </c:pt>
                <c:pt idx="295">
                  <c:v>664000.00000000047</c:v>
                </c:pt>
                <c:pt idx="296">
                  <c:v>637000.00000000047</c:v>
                </c:pt>
                <c:pt idx="297">
                  <c:v>637000.00000000047</c:v>
                </c:pt>
                <c:pt idx="298">
                  <c:v>637000.00000000047</c:v>
                </c:pt>
                <c:pt idx="299">
                  <c:v>637000.00000000047</c:v>
                </c:pt>
                <c:pt idx="300">
                  <c:v>637000.00000000047</c:v>
                </c:pt>
                <c:pt idx="301">
                  <c:v>642000.00000000047</c:v>
                </c:pt>
                <c:pt idx="302">
                  <c:v>642000.00000000047</c:v>
                </c:pt>
                <c:pt idx="303">
                  <c:v>642000.00000000047</c:v>
                </c:pt>
                <c:pt idx="304">
                  <c:v>642000.00000000047</c:v>
                </c:pt>
                <c:pt idx="305">
                  <c:v>642000.00000000047</c:v>
                </c:pt>
                <c:pt idx="306">
                  <c:v>642000.00000000047</c:v>
                </c:pt>
                <c:pt idx="307">
                  <c:v>642000.00000000047</c:v>
                </c:pt>
                <c:pt idx="308">
                  <c:v>642000.00000000047</c:v>
                </c:pt>
                <c:pt idx="309">
                  <c:v>648000.00000000047</c:v>
                </c:pt>
                <c:pt idx="310">
                  <c:v>648000.00000000093</c:v>
                </c:pt>
                <c:pt idx="311">
                  <c:v>648000.00000000093</c:v>
                </c:pt>
                <c:pt idx="312">
                  <c:v>648000.00000000093</c:v>
                </c:pt>
                <c:pt idx="313">
                  <c:v>666000.00000000093</c:v>
                </c:pt>
                <c:pt idx="314">
                  <c:v>666000.00000000093</c:v>
                </c:pt>
                <c:pt idx="315">
                  <c:v>666000.00000000093</c:v>
                </c:pt>
                <c:pt idx="316">
                  <c:v>666000.00000000093</c:v>
                </c:pt>
                <c:pt idx="317">
                  <c:v>666000.00000000093</c:v>
                </c:pt>
                <c:pt idx="318">
                  <c:v>666000.00000000093</c:v>
                </c:pt>
                <c:pt idx="319">
                  <c:v>666000.00000000093</c:v>
                </c:pt>
                <c:pt idx="320">
                  <c:v>666000.00000000093</c:v>
                </c:pt>
                <c:pt idx="321">
                  <c:v>716000.00000000093</c:v>
                </c:pt>
                <c:pt idx="322">
                  <c:v>736000.00000000093</c:v>
                </c:pt>
                <c:pt idx="323">
                  <c:v>683000.00000000093</c:v>
                </c:pt>
                <c:pt idx="324">
                  <c:v>683000.00000000093</c:v>
                </c:pt>
                <c:pt idx="325">
                  <c:v>683000.00000000093</c:v>
                </c:pt>
                <c:pt idx="326">
                  <c:v>683000.00000000093</c:v>
                </c:pt>
                <c:pt idx="327">
                  <c:v>683000.00000000093</c:v>
                </c:pt>
                <c:pt idx="328">
                  <c:v>683000.0000000014</c:v>
                </c:pt>
                <c:pt idx="329">
                  <c:v>683000.0000000014</c:v>
                </c:pt>
                <c:pt idx="330">
                  <c:v>683000.00000000093</c:v>
                </c:pt>
                <c:pt idx="331">
                  <c:v>683000.00000000093</c:v>
                </c:pt>
                <c:pt idx="332">
                  <c:v>733000.0000000014</c:v>
                </c:pt>
                <c:pt idx="333">
                  <c:v>733000.00000000093</c:v>
                </c:pt>
                <c:pt idx="334">
                  <c:v>733000.00000000093</c:v>
                </c:pt>
                <c:pt idx="335">
                  <c:v>803000.00000000093</c:v>
                </c:pt>
                <c:pt idx="336">
                  <c:v>751000.00000000093</c:v>
                </c:pt>
                <c:pt idx="337">
                  <c:v>751000.00000000093</c:v>
                </c:pt>
                <c:pt idx="338">
                  <c:v>751000.00000000093</c:v>
                </c:pt>
                <c:pt idx="339">
                  <c:v>751000.00000000093</c:v>
                </c:pt>
                <c:pt idx="340">
                  <c:v>751000.00000000093</c:v>
                </c:pt>
                <c:pt idx="341">
                  <c:v>717000.00000000093</c:v>
                </c:pt>
                <c:pt idx="342">
                  <c:v>717000.00000000093</c:v>
                </c:pt>
                <c:pt idx="343">
                  <c:v>717000.00000000093</c:v>
                </c:pt>
                <c:pt idx="344">
                  <c:v>717000.00000000093</c:v>
                </c:pt>
                <c:pt idx="345">
                  <c:v>675000.00000000093</c:v>
                </c:pt>
                <c:pt idx="346">
                  <c:v>645000.00000000093</c:v>
                </c:pt>
                <c:pt idx="347">
                  <c:v>645000.00000000093</c:v>
                </c:pt>
                <c:pt idx="348">
                  <c:v>614000.00000000093</c:v>
                </c:pt>
                <c:pt idx="349">
                  <c:v>627000.00000000093</c:v>
                </c:pt>
                <c:pt idx="350">
                  <c:v>540000.00000000093</c:v>
                </c:pt>
                <c:pt idx="351">
                  <c:v>540000.00000000093</c:v>
                </c:pt>
                <c:pt idx="352">
                  <c:v>540000.0000000014</c:v>
                </c:pt>
                <c:pt idx="353">
                  <c:v>540000.0000000014</c:v>
                </c:pt>
                <c:pt idx="354">
                  <c:v>628000.0000000014</c:v>
                </c:pt>
                <c:pt idx="355">
                  <c:v>612000.00000000163</c:v>
                </c:pt>
                <c:pt idx="356">
                  <c:v>408000.0000000014</c:v>
                </c:pt>
                <c:pt idx="357">
                  <c:v>323000.0000000014</c:v>
                </c:pt>
                <c:pt idx="358">
                  <c:v>323000.00000000163</c:v>
                </c:pt>
                <c:pt idx="359">
                  <c:v>323000.0000000014</c:v>
                </c:pt>
                <c:pt idx="360">
                  <c:v>323000.0000000014</c:v>
                </c:pt>
                <c:pt idx="361">
                  <c:v>338000.0000000014</c:v>
                </c:pt>
                <c:pt idx="362">
                  <c:v>307000.0000000014</c:v>
                </c:pt>
                <c:pt idx="363">
                  <c:v>284000.00000000163</c:v>
                </c:pt>
                <c:pt idx="364">
                  <c:v>284000.00000000163</c:v>
                </c:pt>
                <c:pt idx="365">
                  <c:v>284000.00000000186</c:v>
                </c:pt>
                <c:pt idx="366">
                  <c:v>279000.00000000163</c:v>
                </c:pt>
                <c:pt idx="367">
                  <c:v>279000.00000000163</c:v>
                </c:pt>
                <c:pt idx="368">
                  <c:v>297000.00000000163</c:v>
                </c:pt>
                <c:pt idx="369">
                  <c:v>301000.00000000163</c:v>
                </c:pt>
                <c:pt idx="370">
                  <c:v>301000.00000000163</c:v>
                </c:pt>
                <c:pt idx="371">
                  <c:v>301000.0000000014</c:v>
                </c:pt>
                <c:pt idx="372">
                  <c:v>301000.00000000163</c:v>
                </c:pt>
                <c:pt idx="373">
                  <c:v>301000.0000000014</c:v>
                </c:pt>
                <c:pt idx="374">
                  <c:v>315000.0000000014</c:v>
                </c:pt>
                <c:pt idx="375">
                  <c:v>270000.00000000116</c:v>
                </c:pt>
                <c:pt idx="376">
                  <c:v>279000.00000000116</c:v>
                </c:pt>
                <c:pt idx="377">
                  <c:v>244000.00000000116</c:v>
                </c:pt>
                <c:pt idx="378">
                  <c:v>258000.0000000014</c:v>
                </c:pt>
                <c:pt idx="379">
                  <c:v>258000.0000000014</c:v>
                </c:pt>
                <c:pt idx="380">
                  <c:v>258000.0000000014</c:v>
                </c:pt>
                <c:pt idx="381">
                  <c:v>258000.0000000014</c:v>
                </c:pt>
                <c:pt idx="382">
                  <c:v>258000.00000000116</c:v>
                </c:pt>
                <c:pt idx="383">
                  <c:v>258000.0000000014</c:v>
                </c:pt>
                <c:pt idx="384">
                  <c:v>258000.0000000014</c:v>
                </c:pt>
                <c:pt idx="385">
                  <c:v>258000.0000000014</c:v>
                </c:pt>
                <c:pt idx="386">
                  <c:v>289000.00000000163</c:v>
                </c:pt>
                <c:pt idx="387">
                  <c:v>308000.0000000014</c:v>
                </c:pt>
                <c:pt idx="388">
                  <c:v>308000.0000000014</c:v>
                </c:pt>
                <c:pt idx="389">
                  <c:v>327000.00000000116</c:v>
                </c:pt>
                <c:pt idx="390">
                  <c:v>327000.00000000116</c:v>
                </c:pt>
                <c:pt idx="391">
                  <c:v>327000.0000000014</c:v>
                </c:pt>
                <c:pt idx="392">
                  <c:v>327000.0000000014</c:v>
                </c:pt>
                <c:pt idx="393">
                  <c:v>327000.00000000116</c:v>
                </c:pt>
                <c:pt idx="394">
                  <c:v>326000.00000000116</c:v>
                </c:pt>
                <c:pt idx="395">
                  <c:v>326000.00000000093</c:v>
                </c:pt>
                <c:pt idx="396">
                  <c:v>365000.00000000093</c:v>
                </c:pt>
                <c:pt idx="397">
                  <c:v>365000.00000000093</c:v>
                </c:pt>
                <c:pt idx="398">
                  <c:v>365000.00000000093</c:v>
                </c:pt>
                <c:pt idx="399">
                  <c:v>365000.00000000093</c:v>
                </c:pt>
                <c:pt idx="400">
                  <c:v>427000.00000000093</c:v>
                </c:pt>
                <c:pt idx="401">
                  <c:v>432000.00000000093</c:v>
                </c:pt>
                <c:pt idx="402">
                  <c:v>373000.00000000093</c:v>
                </c:pt>
                <c:pt idx="403">
                  <c:v>376000.00000000093</c:v>
                </c:pt>
                <c:pt idx="404">
                  <c:v>376000.00000000093</c:v>
                </c:pt>
                <c:pt idx="405">
                  <c:v>376000.00000000093</c:v>
                </c:pt>
                <c:pt idx="406">
                  <c:v>376000.00000000093</c:v>
                </c:pt>
                <c:pt idx="407">
                  <c:v>418000.00000000093</c:v>
                </c:pt>
                <c:pt idx="408">
                  <c:v>383000.00000000093</c:v>
                </c:pt>
                <c:pt idx="409">
                  <c:v>383000.00000000093</c:v>
                </c:pt>
                <c:pt idx="410">
                  <c:v>393000.00000000093</c:v>
                </c:pt>
                <c:pt idx="411">
                  <c:v>393000.00000000116</c:v>
                </c:pt>
                <c:pt idx="412">
                  <c:v>416000.00000000116</c:v>
                </c:pt>
                <c:pt idx="413">
                  <c:v>416000.00000000093</c:v>
                </c:pt>
                <c:pt idx="414">
                  <c:v>416000.00000000093</c:v>
                </c:pt>
                <c:pt idx="415">
                  <c:v>416000.00000000047</c:v>
                </c:pt>
                <c:pt idx="416">
                  <c:v>416000.00000000093</c:v>
                </c:pt>
                <c:pt idx="417">
                  <c:v>416000.00000000116</c:v>
                </c:pt>
                <c:pt idx="418">
                  <c:v>416000.00000000093</c:v>
                </c:pt>
                <c:pt idx="419">
                  <c:v>416000.00000000093</c:v>
                </c:pt>
                <c:pt idx="420">
                  <c:v>416000.00000000116</c:v>
                </c:pt>
                <c:pt idx="421">
                  <c:v>416000.00000000116</c:v>
                </c:pt>
                <c:pt idx="422">
                  <c:v>416000.00000000093</c:v>
                </c:pt>
                <c:pt idx="423">
                  <c:v>416000.00000000116</c:v>
                </c:pt>
                <c:pt idx="424">
                  <c:v>416000.00000000093</c:v>
                </c:pt>
                <c:pt idx="425">
                  <c:v>416000.00000000093</c:v>
                </c:pt>
                <c:pt idx="426">
                  <c:v>465000.00000000093</c:v>
                </c:pt>
                <c:pt idx="427">
                  <c:v>465000.00000000093</c:v>
                </c:pt>
                <c:pt idx="428">
                  <c:v>459000.0000000007</c:v>
                </c:pt>
                <c:pt idx="429">
                  <c:v>459000.00000000093</c:v>
                </c:pt>
                <c:pt idx="430">
                  <c:v>459000.00000000093</c:v>
                </c:pt>
                <c:pt idx="431">
                  <c:v>459000.0000000007</c:v>
                </c:pt>
                <c:pt idx="432">
                  <c:v>462000.00000000047</c:v>
                </c:pt>
                <c:pt idx="433">
                  <c:v>438000.0000000007</c:v>
                </c:pt>
                <c:pt idx="434">
                  <c:v>438000.0000000007</c:v>
                </c:pt>
                <c:pt idx="435">
                  <c:v>452000.0000000007</c:v>
                </c:pt>
                <c:pt idx="436">
                  <c:v>452000.00000000047</c:v>
                </c:pt>
                <c:pt idx="437">
                  <c:v>452000.00000000047</c:v>
                </c:pt>
                <c:pt idx="438">
                  <c:v>452000.0000000007</c:v>
                </c:pt>
                <c:pt idx="439">
                  <c:v>452000.0000000007</c:v>
                </c:pt>
                <c:pt idx="440">
                  <c:v>452000.0000000007</c:v>
                </c:pt>
                <c:pt idx="441">
                  <c:v>452000.00000000047</c:v>
                </c:pt>
                <c:pt idx="442">
                  <c:v>452000.00000000047</c:v>
                </c:pt>
                <c:pt idx="443">
                  <c:v>452000.0000000007</c:v>
                </c:pt>
                <c:pt idx="444">
                  <c:v>452000.0000000007</c:v>
                </c:pt>
                <c:pt idx="445">
                  <c:v>458000.0000000007</c:v>
                </c:pt>
                <c:pt idx="446">
                  <c:v>455000.0000000007</c:v>
                </c:pt>
                <c:pt idx="447">
                  <c:v>448000.0000000007</c:v>
                </c:pt>
                <c:pt idx="448">
                  <c:v>448000.00000000047</c:v>
                </c:pt>
                <c:pt idx="449">
                  <c:v>448000.00000000047</c:v>
                </c:pt>
                <c:pt idx="450">
                  <c:v>477000.00000000047</c:v>
                </c:pt>
                <c:pt idx="451">
                  <c:v>459000.00000000047</c:v>
                </c:pt>
                <c:pt idx="452">
                  <c:v>459000.00000000047</c:v>
                </c:pt>
                <c:pt idx="453">
                  <c:v>497000.00000000047</c:v>
                </c:pt>
                <c:pt idx="454">
                  <c:v>497000.00000000047</c:v>
                </c:pt>
                <c:pt idx="455">
                  <c:v>455000.00000000047</c:v>
                </c:pt>
                <c:pt idx="456">
                  <c:v>457000.0000000007</c:v>
                </c:pt>
                <c:pt idx="457">
                  <c:v>380000.00000000023</c:v>
                </c:pt>
                <c:pt idx="458">
                  <c:v>364000.00000000047</c:v>
                </c:pt>
                <c:pt idx="459">
                  <c:v>361000.00000000047</c:v>
                </c:pt>
                <c:pt idx="460">
                  <c:v>361000.00000000047</c:v>
                </c:pt>
                <c:pt idx="461">
                  <c:v>361000.00000000047</c:v>
                </c:pt>
                <c:pt idx="462">
                  <c:v>389000.00000000047</c:v>
                </c:pt>
                <c:pt idx="463">
                  <c:v>371000.00000000047</c:v>
                </c:pt>
                <c:pt idx="464">
                  <c:v>371000.00000000047</c:v>
                </c:pt>
                <c:pt idx="465">
                  <c:v>371000.00000000047</c:v>
                </c:pt>
                <c:pt idx="466">
                  <c:v>371000.00000000047</c:v>
                </c:pt>
                <c:pt idx="467">
                  <c:v>371000.00000000047</c:v>
                </c:pt>
                <c:pt idx="468">
                  <c:v>404000.0000000007</c:v>
                </c:pt>
                <c:pt idx="469">
                  <c:v>404000.0000000007</c:v>
                </c:pt>
                <c:pt idx="470">
                  <c:v>404000.0000000007</c:v>
                </c:pt>
                <c:pt idx="471">
                  <c:v>404000.0000000007</c:v>
                </c:pt>
                <c:pt idx="472">
                  <c:v>404000.00000000047</c:v>
                </c:pt>
                <c:pt idx="473">
                  <c:v>422000.00000000047</c:v>
                </c:pt>
                <c:pt idx="474">
                  <c:v>403000.00000000047</c:v>
                </c:pt>
                <c:pt idx="475">
                  <c:v>403000.00000000047</c:v>
                </c:pt>
                <c:pt idx="476">
                  <c:v>403000.00000000047</c:v>
                </c:pt>
                <c:pt idx="477">
                  <c:v>403000.00000000047</c:v>
                </c:pt>
                <c:pt idx="478">
                  <c:v>403000.00000000047</c:v>
                </c:pt>
                <c:pt idx="479">
                  <c:v>403000.00000000047</c:v>
                </c:pt>
                <c:pt idx="480">
                  <c:v>403000.00000000047</c:v>
                </c:pt>
                <c:pt idx="481">
                  <c:v>403000.00000000047</c:v>
                </c:pt>
                <c:pt idx="482">
                  <c:v>403000.00000000023</c:v>
                </c:pt>
                <c:pt idx="483">
                  <c:v>403000.00000000047</c:v>
                </c:pt>
                <c:pt idx="484">
                  <c:v>403000.00000000047</c:v>
                </c:pt>
                <c:pt idx="485">
                  <c:v>403000.00000000047</c:v>
                </c:pt>
                <c:pt idx="486">
                  <c:v>403000.00000000047</c:v>
                </c:pt>
                <c:pt idx="487">
                  <c:v>403000.00000000047</c:v>
                </c:pt>
                <c:pt idx="488">
                  <c:v>403000.00000000047</c:v>
                </c:pt>
                <c:pt idx="489">
                  <c:v>403000.00000000047</c:v>
                </c:pt>
                <c:pt idx="490">
                  <c:v>403000.00000000047</c:v>
                </c:pt>
                <c:pt idx="491">
                  <c:v>403000.00000000047</c:v>
                </c:pt>
                <c:pt idx="492">
                  <c:v>403000.00000000047</c:v>
                </c:pt>
                <c:pt idx="493">
                  <c:v>403000.00000000047</c:v>
                </c:pt>
                <c:pt idx="494">
                  <c:v>389000.00000000047</c:v>
                </c:pt>
                <c:pt idx="495">
                  <c:v>373000.00000000047</c:v>
                </c:pt>
                <c:pt idx="496">
                  <c:v>355000.00000000047</c:v>
                </c:pt>
                <c:pt idx="497">
                  <c:v>355000.00000000023</c:v>
                </c:pt>
                <c:pt idx="498">
                  <c:v>355000.00000000047</c:v>
                </c:pt>
                <c:pt idx="499">
                  <c:v>391000.00000000023</c:v>
                </c:pt>
                <c:pt idx="500">
                  <c:v>391000.00000000023</c:v>
                </c:pt>
                <c:pt idx="501">
                  <c:v>406000.00000000023</c:v>
                </c:pt>
                <c:pt idx="502">
                  <c:v>406000.00000000023</c:v>
                </c:pt>
                <c:pt idx="503">
                  <c:v>406000.00000000023</c:v>
                </c:pt>
                <c:pt idx="504">
                  <c:v>406000.00000000023</c:v>
                </c:pt>
                <c:pt idx="505">
                  <c:v>402000.00000000023</c:v>
                </c:pt>
                <c:pt idx="506">
                  <c:v>401000.00000000023</c:v>
                </c:pt>
                <c:pt idx="507">
                  <c:v>403000.00000000047</c:v>
                </c:pt>
                <c:pt idx="508">
                  <c:v>382000.00000000023</c:v>
                </c:pt>
                <c:pt idx="509">
                  <c:v>370000.00000000023</c:v>
                </c:pt>
                <c:pt idx="510">
                  <c:v>370000.00000000047</c:v>
                </c:pt>
                <c:pt idx="511">
                  <c:v>374000.00000000047</c:v>
                </c:pt>
                <c:pt idx="512">
                  <c:v>364000.00000000047</c:v>
                </c:pt>
                <c:pt idx="513">
                  <c:v>334000.00000000047</c:v>
                </c:pt>
                <c:pt idx="514">
                  <c:v>319000.00000000047</c:v>
                </c:pt>
                <c:pt idx="515">
                  <c:v>319000.00000000047</c:v>
                </c:pt>
                <c:pt idx="516">
                  <c:v>319000.00000000047</c:v>
                </c:pt>
                <c:pt idx="517">
                  <c:v>329000.00000000047</c:v>
                </c:pt>
                <c:pt idx="518">
                  <c:v>329000.00000000047</c:v>
                </c:pt>
                <c:pt idx="519">
                  <c:v>329000.00000000047</c:v>
                </c:pt>
                <c:pt idx="520">
                  <c:v>329000.00000000047</c:v>
                </c:pt>
                <c:pt idx="521">
                  <c:v>329000.00000000047</c:v>
                </c:pt>
                <c:pt idx="522">
                  <c:v>326000.00000000023</c:v>
                </c:pt>
                <c:pt idx="523">
                  <c:v>328000.00000000047</c:v>
                </c:pt>
                <c:pt idx="524">
                  <c:v>296000.00000000023</c:v>
                </c:pt>
                <c:pt idx="525">
                  <c:v>296000.00000000023</c:v>
                </c:pt>
                <c:pt idx="526">
                  <c:v>301000.00000000023</c:v>
                </c:pt>
                <c:pt idx="527">
                  <c:v>287000.00000000023</c:v>
                </c:pt>
                <c:pt idx="528">
                  <c:v>287000.00000000023</c:v>
                </c:pt>
                <c:pt idx="529">
                  <c:v>287000.00000000023</c:v>
                </c:pt>
                <c:pt idx="530">
                  <c:v>284000</c:v>
                </c:pt>
                <c:pt idx="531">
                  <c:v>284000</c:v>
                </c:pt>
                <c:pt idx="532">
                  <c:v>284000</c:v>
                </c:pt>
                <c:pt idx="533">
                  <c:v>289000</c:v>
                </c:pt>
                <c:pt idx="534">
                  <c:v>289000</c:v>
                </c:pt>
                <c:pt idx="535">
                  <c:v>289000</c:v>
                </c:pt>
                <c:pt idx="536">
                  <c:v>317000</c:v>
                </c:pt>
                <c:pt idx="537">
                  <c:v>317000.00000000023</c:v>
                </c:pt>
                <c:pt idx="538">
                  <c:v>317000.00000000023</c:v>
                </c:pt>
                <c:pt idx="539">
                  <c:v>317000</c:v>
                </c:pt>
                <c:pt idx="540">
                  <c:v>317000</c:v>
                </c:pt>
                <c:pt idx="541">
                  <c:v>317000</c:v>
                </c:pt>
                <c:pt idx="542">
                  <c:v>317000.00000000023</c:v>
                </c:pt>
                <c:pt idx="543">
                  <c:v>328000</c:v>
                </c:pt>
                <c:pt idx="544">
                  <c:v>328000</c:v>
                </c:pt>
                <c:pt idx="545">
                  <c:v>328000</c:v>
                </c:pt>
                <c:pt idx="546">
                  <c:v>328000</c:v>
                </c:pt>
                <c:pt idx="547">
                  <c:v>328000.00000000023</c:v>
                </c:pt>
                <c:pt idx="548">
                  <c:v>334000.00000000023</c:v>
                </c:pt>
                <c:pt idx="549">
                  <c:v>334000.00000000047</c:v>
                </c:pt>
                <c:pt idx="550">
                  <c:v>334000.00000000047</c:v>
                </c:pt>
                <c:pt idx="551">
                  <c:v>298000.00000000047</c:v>
                </c:pt>
                <c:pt idx="552">
                  <c:v>298000.00000000047</c:v>
                </c:pt>
                <c:pt idx="553">
                  <c:v>298000.00000000047</c:v>
                </c:pt>
                <c:pt idx="554">
                  <c:v>298000.00000000047</c:v>
                </c:pt>
                <c:pt idx="555">
                  <c:v>298000.00000000047</c:v>
                </c:pt>
                <c:pt idx="556">
                  <c:v>298000.00000000047</c:v>
                </c:pt>
                <c:pt idx="557">
                  <c:v>298000.00000000047</c:v>
                </c:pt>
                <c:pt idx="558">
                  <c:v>298000.00000000047</c:v>
                </c:pt>
                <c:pt idx="559">
                  <c:v>298000.00000000047</c:v>
                </c:pt>
                <c:pt idx="560">
                  <c:v>298000.00000000047</c:v>
                </c:pt>
                <c:pt idx="561">
                  <c:v>298000.00000000047</c:v>
                </c:pt>
                <c:pt idx="562">
                  <c:v>298000.00000000047</c:v>
                </c:pt>
                <c:pt idx="563">
                  <c:v>362000.00000000023</c:v>
                </c:pt>
                <c:pt idx="564">
                  <c:v>344000.00000000047</c:v>
                </c:pt>
                <c:pt idx="565">
                  <c:v>285000.00000000023</c:v>
                </c:pt>
                <c:pt idx="566">
                  <c:v>275000.00000000023</c:v>
                </c:pt>
                <c:pt idx="567">
                  <c:v>252000.00000000023</c:v>
                </c:pt>
                <c:pt idx="568">
                  <c:v>252000.00000000023</c:v>
                </c:pt>
                <c:pt idx="569">
                  <c:v>244000</c:v>
                </c:pt>
                <c:pt idx="570">
                  <c:v>244000</c:v>
                </c:pt>
                <c:pt idx="571">
                  <c:v>244000</c:v>
                </c:pt>
                <c:pt idx="572">
                  <c:v>244000</c:v>
                </c:pt>
                <c:pt idx="573">
                  <c:v>250000</c:v>
                </c:pt>
                <c:pt idx="574">
                  <c:v>250000</c:v>
                </c:pt>
                <c:pt idx="575">
                  <c:v>252000</c:v>
                </c:pt>
                <c:pt idx="576">
                  <c:v>251999.99999999977</c:v>
                </c:pt>
                <c:pt idx="577">
                  <c:v>253999.99999999977</c:v>
                </c:pt>
                <c:pt idx="578">
                  <c:v>253999.99999999977</c:v>
                </c:pt>
                <c:pt idx="579">
                  <c:v>253999.99999999977</c:v>
                </c:pt>
                <c:pt idx="580">
                  <c:v>248999.99999999977</c:v>
                </c:pt>
                <c:pt idx="581">
                  <c:v>248999.99999999977</c:v>
                </c:pt>
                <c:pt idx="582">
                  <c:v>248999.99999999977</c:v>
                </c:pt>
                <c:pt idx="583">
                  <c:v>255999.99999999953</c:v>
                </c:pt>
                <c:pt idx="584">
                  <c:v>231999.99999999953</c:v>
                </c:pt>
                <c:pt idx="585">
                  <c:v>231999.99999999953</c:v>
                </c:pt>
                <c:pt idx="586">
                  <c:v>231999.99999999953</c:v>
                </c:pt>
                <c:pt idx="587">
                  <c:v>240999.99999999953</c:v>
                </c:pt>
                <c:pt idx="588">
                  <c:v>240999.99999999953</c:v>
                </c:pt>
                <c:pt idx="589">
                  <c:v>236999.99999999953</c:v>
                </c:pt>
                <c:pt idx="590">
                  <c:v>243999.99999999977</c:v>
                </c:pt>
                <c:pt idx="591">
                  <c:v>243999.99999999977</c:v>
                </c:pt>
                <c:pt idx="592">
                  <c:v>243999.99999999977</c:v>
                </c:pt>
                <c:pt idx="593">
                  <c:v>243999.99999999977</c:v>
                </c:pt>
                <c:pt idx="594">
                  <c:v>243999.99999999977</c:v>
                </c:pt>
                <c:pt idx="595">
                  <c:v>243999.99999999977</c:v>
                </c:pt>
                <c:pt idx="596">
                  <c:v>243999.99999999977</c:v>
                </c:pt>
                <c:pt idx="597">
                  <c:v>247999.99999999977</c:v>
                </c:pt>
                <c:pt idx="598">
                  <c:v>248000</c:v>
                </c:pt>
                <c:pt idx="599">
                  <c:v>241000</c:v>
                </c:pt>
                <c:pt idx="600">
                  <c:v>241000</c:v>
                </c:pt>
                <c:pt idx="601">
                  <c:v>241000</c:v>
                </c:pt>
                <c:pt idx="602">
                  <c:v>241000</c:v>
                </c:pt>
                <c:pt idx="603">
                  <c:v>241000</c:v>
                </c:pt>
                <c:pt idx="604">
                  <c:v>241000</c:v>
                </c:pt>
                <c:pt idx="605">
                  <c:v>241000</c:v>
                </c:pt>
                <c:pt idx="606">
                  <c:v>241000</c:v>
                </c:pt>
                <c:pt idx="607">
                  <c:v>248000</c:v>
                </c:pt>
                <c:pt idx="608">
                  <c:v>248000</c:v>
                </c:pt>
                <c:pt idx="609">
                  <c:v>248000</c:v>
                </c:pt>
                <c:pt idx="610">
                  <c:v>262000</c:v>
                </c:pt>
                <c:pt idx="611">
                  <c:v>262000.00000000023</c:v>
                </c:pt>
                <c:pt idx="612">
                  <c:v>279000.00000000047</c:v>
                </c:pt>
                <c:pt idx="613">
                  <c:v>261000.00000000023</c:v>
                </c:pt>
                <c:pt idx="614">
                  <c:v>259000.00000000047</c:v>
                </c:pt>
                <c:pt idx="615">
                  <c:v>232000.00000000023</c:v>
                </c:pt>
                <c:pt idx="616">
                  <c:v>232000.00000000023</c:v>
                </c:pt>
                <c:pt idx="617">
                  <c:v>234000</c:v>
                </c:pt>
                <c:pt idx="618">
                  <c:v>234000</c:v>
                </c:pt>
                <c:pt idx="619">
                  <c:v>234000</c:v>
                </c:pt>
                <c:pt idx="620">
                  <c:v>234000</c:v>
                </c:pt>
                <c:pt idx="621">
                  <c:v>248000</c:v>
                </c:pt>
                <c:pt idx="622">
                  <c:v>245000</c:v>
                </c:pt>
                <c:pt idx="623">
                  <c:v>245000</c:v>
                </c:pt>
                <c:pt idx="624">
                  <c:v>245000</c:v>
                </c:pt>
                <c:pt idx="625">
                  <c:v>245000</c:v>
                </c:pt>
                <c:pt idx="626">
                  <c:v>245000</c:v>
                </c:pt>
                <c:pt idx="627">
                  <c:v>245000</c:v>
                </c:pt>
                <c:pt idx="628">
                  <c:v>245000</c:v>
                </c:pt>
                <c:pt idx="629">
                  <c:v>235000</c:v>
                </c:pt>
                <c:pt idx="630">
                  <c:v>235000</c:v>
                </c:pt>
                <c:pt idx="631">
                  <c:v>215000</c:v>
                </c:pt>
                <c:pt idx="632">
                  <c:v>205000</c:v>
                </c:pt>
                <c:pt idx="633">
                  <c:v>205000</c:v>
                </c:pt>
                <c:pt idx="634">
                  <c:v>195000</c:v>
                </c:pt>
                <c:pt idx="635">
                  <c:v>195000</c:v>
                </c:pt>
                <c:pt idx="636">
                  <c:v>195000</c:v>
                </c:pt>
                <c:pt idx="637">
                  <c:v>195000</c:v>
                </c:pt>
                <c:pt idx="638">
                  <c:v>195000</c:v>
                </c:pt>
                <c:pt idx="639">
                  <c:v>195000</c:v>
                </c:pt>
                <c:pt idx="640">
                  <c:v>195000</c:v>
                </c:pt>
                <c:pt idx="641">
                  <c:v>195000</c:v>
                </c:pt>
                <c:pt idx="642">
                  <c:v>175000</c:v>
                </c:pt>
                <c:pt idx="643">
                  <c:v>175000</c:v>
                </c:pt>
                <c:pt idx="644">
                  <c:v>175000</c:v>
                </c:pt>
                <c:pt idx="645">
                  <c:v>175000</c:v>
                </c:pt>
                <c:pt idx="646">
                  <c:v>175000</c:v>
                </c:pt>
                <c:pt idx="647">
                  <c:v>175000</c:v>
                </c:pt>
                <c:pt idx="648">
                  <c:v>175000</c:v>
                </c:pt>
                <c:pt idx="649">
                  <c:v>175000</c:v>
                </c:pt>
                <c:pt idx="650">
                  <c:v>175000</c:v>
                </c:pt>
                <c:pt idx="651">
                  <c:v>175000</c:v>
                </c:pt>
                <c:pt idx="652">
                  <c:v>175000</c:v>
                </c:pt>
                <c:pt idx="653">
                  <c:v>175000</c:v>
                </c:pt>
                <c:pt idx="654">
                  <c:v>175000</c:v>
                </c:pt>
                <c:pt idx="655">
                  <c:v>175000</c:v>
                </c:pt>
                <c:pt idx="656">
                  <c:v>175000</c:v>
                </c:pt>
                <c:pt idx="657">
                  <c:v>175000</c:v>
                </c:pt>
                <c:pt idx="658">
                  <c:v>175000</c:v>
                </c:pt>
                <c:pt idx="659">
                  <c:v>175000</c:v>
                </c:pt>
                <c:pt idx="660">
                  <c:v>175000</c:v>
                </c:pt>
                <c:pt idx="661">
                  <c:v>175000</c:v>
                </c:pt>
                <c:pt idx="662">
                  <c:v>175000</c:v>
                </c:pt>
                <c:pt idx="663">
                  <c:v>175000</c:v>
                </c:pt>
                <c:pt idx="664">
                  <c:v>175000</c:v>
                </c:pt>
                <c:pt idx="665">
                  <c:v>175000</c:v>
                </c:pt>
                <c:pt idx="666">
                  <c:v>185000</c:v>
                </c:pt>
                <c:pt idx="667">
                  <c:v>155000</c:v>
                </c:pt>
                <c:pt idx="668">
                  <c:v>155000</c:v>
                </c:pt>
                <c:pt idx="669">
                  <c:v>135000</c:v>
                </c:pt>
                <c:pt idx="670">
                  <c:v>135000</c:v>
                </c:pt>
                <c:pt idx="671">
                  <c:v>135000</c:v>
                </c:pt>
                <c:pt idx="672">
                  <c:v>135000</c:v>
                </c:pt>
                <c:pt idx="673">
                  <c:v>135000</c:v>
                </c:pt>
                <c:pt idx="674">
                  <c:v>135000</c:v>
                </c:pt>
                <c:pt idx="675">
                  <c:v>135000</c:v>
                </c:pt>
                <c:pt idx="676">
                  <c:v>135000</c:v>
                </c:pt>
                <c:pt idx="677">
                  <c:v>135000</c:v>
                </c:pt>
                <c:pt idx="678">
                  <c:v>135000</c:v>
                </c:pt>
                <c:pt idx="679">
                  <c:v>135000</c:v>
                </c:pt>
                <c:pt idx="680">
                  <c:v>135000</c:v>
                </c:pt>
                <c:pt idx="681">
                  <c:v>135000</c:v>
                </c:pt>
                <c:pt idx="682">
                  <c:v>135000</c:v>
                </c:pt>
                <c:pt idx="683">
                  <c:v>135000</c:v>
                </c:pt>
                <c:pt idx="684">
                  <c:v>135000</c:v>
                </c:pt>
                <c:pt idx="685">
                  <c:v>115000</c:v>
                </c:pt>
                <c:pt idx="686">
                  <c:v>115000</c:v>
                </c:pt>
                <c:pt idx="687">
                  <c:v>115000</c:v>
                </c:pt>
                <c:pt idx="688">
                  <c:v>115000</c:v>
                </c:pt>
                <c:pt idx="689">
                  <c:v>115000</c:v>
                </c:pt>
                <c:pt idx="690">
                  <c:v>115000</c:v>
                </c:pt>
                <c:pt idx="691">
                  <c:v>115000</c:v>
                </c:pt>
                <c:pt idx="692">
                  <c:v>115000</c:v>
                </c:pt>
                <c:pt idx="693">
                  <c:v>115000</c:v>
                </c:pt>
                <c:pt idx="694">
                  <c:v>75000</c:v>
                </c:pt>
                <c:pt idx="695">
                  <c:v>65000</c:v>
                </c:pt>
                <c:pt idx="696">
                  <c:v>15000</c:v>
                </c:pt>
                <c:pt idx="697">
                  <c:v>15000</c:v>
                </c:pt>
                <c:pt idx="698">
                  <c:v>15000</c:v>
                </c:pt>
                <c:pt idx="699">
                  <c:v>15000</c:v>
                </c:pt>
                <c:pt idx="700">
                  <c:v>15000</c:v>
                </c:pt>
                <c:pt idx="701">
                  <c:v>15000</c:v>
                </c:pt>
                <c:pt idx="702">
                  <c:v>25000</c:v>
                </c:pt>
                <c:pt idx="703">
                  <c:v>25000</c:v>
                </c:pt>
                <c:pt idx="704">
                  <c:v>25000</c:v>
                </c:pt>
                <c:pt idx="705">
                  <c:v>25000</c:v>
                </c:pt>
                <c:pt idx="706">
                  <c:v>25000</c:v>
                </c:pt>
                <c:pt idx="707">
                  <c:v>5000</c:v>
                </c:pt>
                <c:pt idx="708">
                  <c:v>5000</c:v>
                </c:pt>
                <c:pt idx="709">
                  <c:v>5000</c:v>
                </c:pt>
                <c:pt idx="710">
                  <c:v>15000</c:v>
                </c:pt>
                <c:pt idx="711">
                  <c:v>-15000</c:v>
                </c:pt>
                <c:pt idx="712">
                  <c:v>-35000</c:v>
                </c:pt>
                <c:pt idx="713">
                  <c:v>-35000</c:v>
                </c:pt>
                <c:pt idx="714">
                  <c:v>-45000</c:v>
                </c:pt>
                <c:pt idx="715">
                  <c:v>-45000</c:v>
                </c:pt>
                <c:pt idx="716">
                  <c:v>-45000</c:v>
                </c:pt>
                <c:pt idx="717">
                  <c:v>-45000</c:v>
                </c:pt>
                <c:pt idx="718">
                  <c:v>-45000</c:v>
                </c:pt>
                <c:pt idx="719">
                  <c:v>-55000</c:v>
                </c:pt>
                <c:pt idx="720">
                  <c:v>-65000</c:v>
                </c:pt>
                <c:pt idx="721">
                  <c:v>-85000</c:v>
                </c:pt>
                <c:pt idx="722">
                  <c:v>-125000</c:v>
                </c:pt>
                <c:pt idx="723">
                  <c:v>-125000</c:v>
                </c:pt>
                <c:pt idx="724">
                  <c:v>-125000</c:v>
                </c:pt>
                <c:pt idx="725">
                  <c:v>-125000</c:v>
                </c:pt>
                <c:pt idx="726">
                  <c:v>-95000</c:v>
                </c:pt>
                <c:pt idx="727">
                  <c:v>-95000</c:v>
                </c:pt>
                <c:pt idx="728">
                  <c:v>-95000</c:v>
                </c:pt>
                <c:pt idx="729">
                  <c:v>-5000</c:v>
                </c:pt>
                <c:pt idx="730">
                  <c:v>15000</c:v>
                </c:pt>
                <c:pt idx="731">
                  <c:v>-15000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987184"/>
        <c:axId val="308987576"/>
      </c:lineChart>
      <c:dateAx>
        <c:axId val="3089871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>
                <a:solidFill>
                  <a:schemeClr val="tx1"/>
                </a:solidFill>
              </a:defRPr>
            </a:pPr>
            <a:endParaRPr lang="ja-JP"/>
          </a:p>
        </c:txPr>
        <c:crossAx val="308987576"/>
        <c:crosses val="autoZero"/>
        <c:auto val="1"/>
        <c:lblOffset val="100"/>
        <c:baseTimeUnit val="days"/>
      </c:dateAx>
      <c:valAx>
        <c:axId val="308987576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 sz="1800">
                    <a:solidFill>
                      <a:schemeClr val="tx1"/>
                    </a:solidFill>
                  </a:defRPr>
                </a:pPr>
                <a:r>
                  <a:rPr lang="ja-JP" altLang="en-US" sz="1800">
                    <a:solidFill>
                      <a:schemeClr val="tx1"/>
                    </a:solidFill>
                  </a:rPr>
                  <a:t>資産評価額</a:t>
                </a:r>
              </a:p>
            </c:rich>
          </c:tx>
          <c:layout/>
          <c:overlay val="0"/>
        </c:title>
        <c:numFmt formatCode="#,##0&quot;円&quot;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solidFill>
                  <a:schemeClr val="tx1"/>
                </a:solidFill>
              </a:defRPr>
            </a:pPr>
            <a:endParaRPr lang="ja-JP"/>
          </a:p>
        </c:txPr>
        <c:crossAx val="308987184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>
        <c:manualLayout>
          <c:xMode val="edge"/>
          <c:yMode val="edge"/>
          <c:x val="0.81359424605801478"/>
          <c:y val="0.2364795608805749"/>
          <c:w val="0.13476954090520701"/>
          <c:h val="0.43941947326511493"/>
        </c:manualLayout>
      </c:layout>
      <c:overlay val="0"/>
      <c:txPr>
        <a:bodyPr/>
        <a:lstStyle/>
        <a:p>
          <a:pPr>
            <a:defRPr sz="1400" b="1" baseline="0">
              <a:solidFill>
                <a:schemeClr val="tx1"/>
              </a:solidFill>
              <a:latin typeface="HGPｺﾞｼｯｸE" panose="020B0900000000000000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145598</xdr:rowOff>
    </xdr:from>
    <xdr:to>
      <xdr:col>11</xdr:col>
      <xdr:colOff>1034143</xdr:colOff>
      <xdr:row>22</xdr:row>
      <xdr:rowOff>81644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Okasan%20Online%20Securities%20Co.,Ltd\&#23713;&#19977;RSS\&#23713;&#19977;R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ANDLE"/>
      <definedName name="QUOTE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98"/>
  <sheetViews>
    <sheetView tabSelected="1" zoomScale="70" zoomScaleNormal="70" workbookViewId="0">
      <selection activeCell="C2" sqref="C2"/>
    </sheetView>
  </sheetViews>
  <sheetFormatPr defaultRowHeight="13.5" x14ac:dyDescent="0.15"/>
  <cols>
    <col min="1" max="1" width="17.125" customWidth="1"/>
    <col min="2" max="2" width="16.25" customWidth="1"/>
    <col min="3" max="3" width="12.25" style="3" customWidth="1"/>
    <col min="4" max="4" width="18.75" customWidth="1"/>
    <col min="5" max="5" width="14.125" customWidth="1"/>
    <col min="6" max="6" width="11.375" customWidth="1"/>
    <col min="7" max="7" width="13.625" customWidth="1"/>
    <col min="8" max="8" width="15.125" bestFit="1" customWidth="1"/>
    <col min="9" max="10" width="10.875" customWidth="1"/>
    <col min="11" max="11" width="11.375" customWidth="1"/>
    <col min="12" max="12" width="13.875" customWidth="1"/>
    <col min="15" max="15" width="8.75" bestFit="1" customWidth="1"/>
    <col min="16" max="16" width="13.75" bestFit="1" customWidth="1"/>
    <col min="17" max="17" width="10.25" bestFit="1" customWidth="1"/>
    <col min="18" max="20" width="10.25" customWidth="1"/>
    <col min="21" max="21" width="9.25" bestFit="1" customWidth="1"/>
    <col min="25" max="25" width="13.375" style="4" bestFit="1" customWidth="1"/>
    <col min="26" max="26" width="13.375" style="4" customWidth="1"/>
    <col min="27" max="27" width="13.5" style="4" bestFit="1" customWidth="1"/>
    <col min="28" max="28" width="9.75" style="4" customWidth="1"/>
    <col min="29" max="29" width="9.75" bestFit="1" customWidth="1"/>
    <col min="30" max="30" width="9.25" style="2" bestFit="1" customWidth="1"/>
    <col min="31" max="31" width="9.125" style="2" bestFit="1" customWidth="1"/>
  </cols>
  <sheetData>
    <row r="1" spans="1:12" ht="54.75" customHeight="1" thickBot="1" x14ac:dyDescent="0.2">
      <c r="A1" s="7" t="s">
        <v>27</v>
      </c>
      <c r="B1" s="8" t="s">
        <v>28</v>
      </c>
      <c r="C1" s="9"/>
      <c r="D1" s="10"/>
      <c r="E1" s="45" t="s">
        <v>29</v>
      </c>
      <c r="F1" s="11" t="s">
        <v>23</v>
      </c>
      <c r="G1" s="46" t="s">
        <v>30</v>
      </c>
      <c r="H1" s="12" t="s">
        <v>26</v>
      </c>
      <c r="I1" s="47" t="s">
        <v>11</v>
      </c>
      <c r="J1" s="47" t="s">
        <v>21</v>
      </c>
      <c r="K1" s="57" t="s">
        <v>32</v>
      </c>
      <c r="L1" s="13" t="s">
        <v>31</v>
      </c>
    </row>
    <row r="2" spans="1:12" ht="54.75" customHeight="1" thickTop="1" thickBot="1" x14ac:dyDescent="0.2">
      <c r="A2" s="14" t="s">
        <v>16</v>
      </c>
      <c r="B2" s="15">
        <v>8411</v>
      </c>
      <c r="C2" s="9"/>
      <c r="D2" s="16" t="s">
        <v>15</v>
      </c>
      <c r="E2" s="17">
        <f>SUM(E3:E5)</f>
        <v>839500.00000000268</v>
      </c>
      <c r="F2" s="18">
        <f>SUM(F3:F5)</f>
        <v>-480807.68000000005</v>
      </c>
      <c r="G2" s="19">
        <f>+E2+F2</f>
        <v>358692.32000000263</v>
      </c>
      <c r="H2" s="20">
        <f>SUM(H3:H5)</f>
        <v>-396140</v>
      </c>
      <c r="I2" s="48">
        <f>SUM(I3:I5)</f>
        <v>-50393.4</v>
      </c>
      <c r="J2" s="54">
        <f>SUM(J3:J5)</f>
        <v>-34274.28</v>
      </c>
      <c r="K2" s="19">
        <f>SUM(K3:K5)</f>
        <v>-32500</v>
      </c>
      <c r="L2" s="21" t="str">
        <f>IF(E2+F2&gt;K2,"有効","無効")</f>
        <v>有効</v>
      </c>
    </row>
    <row r="3" spans="1:12" ht="54.75" customHeight="1" thickTop="1" x14ac:dyDescent="0.15">
      <c r="A3" s="22" t="s">
        <v>25</v>
      </c>
      <c r="B3" s="23">
        <v>5000</v>
      </c>
      <c r="C3" s="9"/>
      <c r="D3" s="24" t="s">
        <v>12</v>
      </c>
      <c r="E3" s="25">
        <f>SUMIF(A:A,1,L:L)*$B$3</f>
        <v>244000.00000000119</v>
      </c>
      <c r="F3" s="26">
        <f>+H3+I3+J3</f>
        <v>-154148.92000000001</v>
      </c>
      <c r="G3" s="27">
        <f>+E3+F3</f>
        <v>89851.08000000118</v>
      </c>
      <c r="H3" s="28">
        <f>-SUMIF(A:A,1,V:V)</f>
        <v>-128520</v>
      </c>
      <c r="I3" s="49">
        <f>-SUMIF(A:A,1,W:W)</f>
        <v>-14977.32</v>
      </c>
      <c r="J3" s="55">
        <f>-SUMIF(A:A,1,X:X)</f>
        <v>-10651.6</v>
      </c>
      <c r="K3" s="51">
        <f>SUMIF(A:A,1,I:I)*$B$3</f>
        <v>74000.000000000058</v>
      </c>
      <c r="L3" s="29" t="str">
        <f>IF(E3+F3&gt;K3,"有効","無効")</f>
        <v>有効</v>
      </c>
    </row>
    <row r="4" spans="1:12" ht="54.75" customHeight="1" x14ac:dyDescent="0.15">
      <c r="A4" s="30" t="s">
        <v>24</v>
      </c>
      <c r="B4" s="31" t="str">
        <f>[1]!QUOTE(B2,"","銘柄名")</f>
        <v>みずほ</v>
      </c>
      <c r="C4" s="9"/>
      <c r="D4" s="32" t="s">
        <v>13</v>
      </c>
      <c r="E4" s="33">
        <f>SUMIF(A:A,2,L:L)*$B$3</f>
        <v>277000.00000000128</v>
      </c>
      <c r="F4" s="26">
        <f>+H4+I4+J4</f>
        <v>-178043.88</v>
      </c>
      <c r="G4" s="34">
        <f>+E4+F4</f>
        <v>98956.120000001276</v>
      </c>
      <c r="H4" s="28">
        <f>-SUMIF(A:A,2,V:V)</f>
        <v>-144936</v>
      </c>
      <c r="I4" s="35">
        <f>-SUMIF(A:A,2,W:W)</f>
        <v>-19771.120000000003</v>
      </c>
      <c r="J4" s="35">
        <f>-SUMIF(A:A,2,X:X)</f>
        <v>-13336.760000000002</v>
      </c>
      <c r="K4" s="52">
        <f>SUMIF(A:A,2,I:I)*$B$3</f>
        <v>-19000.000000000058</v>
      </c>
      <c r="L4" s="36" t="str">
        <f>IF(E4+F4&gt;K4,"有効","無効")</f>
        <v>有効</v>
      </c>
    </row>
    <row r="5" spans="1:12" ht="54.75" customHeight="1" thickBot="1" x14ac:dyDescent="0.2">
      <c r="A5" s="37" t="s">
        <v>19</v>
      </c>
      <c r="B5" s="38" t="str">
        <f>IF(AND(L2="有効",M25&gt;N25),"順張り",IF(AND(L2="有効",M25&lt;N25),"逆張り","無効"))</f>
        <v>順張り</v>
      </c>
      <c r="C5" s="9"/>
      <c r="D5" s="39" t="s">
        <v>14</v>
      </c>
      <c r="E5" s="40">
        <f>SUMIF(A:A,3,L:L)*$B$3</f>
        <v>318500.00000000023</v>
      </c>
      <c r="F5" s="41">
        <f t="shared" ref="F5" si="0">+H5+I5+J5</f>
        <v>-148614.88</v>
      </c>
      <c r="G5" s="42">
        <f>+E5+F5</f>
        <v>169885.12000000023</v>
      </c>
      <c r="H5" s="43">
        <f>-SUMIF(A:A,3,V:V)</f>
        <v>-122684</v>
      </c>
      <c r="I5" s="50">
        <f>-SUMIF(A:A,3,W:W)</f>
        <v>-15644.960000000001</v>
      </c>
      <c r="J5" s="56">
        <f>-SUMIF(A:A,3,X:X)</f>
        <v>-10285.920000000002</v>
      </c>
      <c r="K5" s="53">
        <f>SUMIF(A:A,3,I:I)*$B$3</f>
        <v>-87500</v>
      </c>
      <c r="L5" s="44" t="str">
        <f>IF(E5+F5&gt;K5,"有効","無効")</f>
        <v>有効</v>
      </c>
    </row>
    <row r="6" spans="1:12" ht="39" customHeight="1" x14ac:dyDescent="0.15"/>
    <row r="7" spans="1:12" ht="39" customHeight="1" x14ac:dyDescent="0.15"/>
    <row r="8" spans="1:12" ht="39" customHeight="1" x14ac:dyDescent="0.15"/>
    <row r="9" spans="1:12" ht="39" customHeight="1" x14ac:dyDescent="0.15"/>
    <row r="10" spans="1:12" ht="39" customHeight="1" x14ac:dyDescent="0.15"/>
    <row r="11" spans="1:12" ht="39" customHeight="1" x14ac:dyDescent="0.15"/>
    <row r="12" spans="1:12" ht="20.25" customHeight="1" x14ac:dyDescent="0.15">
      <c r="C12"/>
    </row>
    <row r="13" spans="1:12" ht="20.25" customHeight="1" x14ac:dyDescent="0.15">
      <c r="C13"/>
    </row>
    <row r="14" spans="1:12" ht="20.25" customHeight="1" x14ac:dyDescent="0.15">
      <c r="C14"/>
    </row>
    <row r="15" spans="1:12" ht="20.25" customHeight="1" x14ac:dyDescent="0.15">
      <c r="C15"/>
    </row>
    <row r="16" spans="1:12" ht="20.25" customHeight="1" x14ac:dyDescent="0.15">
      <c r="C16"/>
    </row>
    <row r="17" spans="1:31" ht="20.25" customHeight="1" x14ac:dyDescent="0.15">
      <c r="C17"/>
    </row>
    <row r="18" spans="1:31" ht="20.25" customHeight="1" x14ac:dyDescent="0.15">
      <c r="C18"/>
    </row>
    <row r="19" spans="1:31" ht="20.25" customHeight="1" x14ac:dyDescent="0.15">
      <c r="C19"/>
    </row>
    <row r="20" spans="1:31" ht="20.25" customHeight="1" x14ac:dyDescent="0.15">
      <c r="C20"/>
    </row>
    <row r="21" spans="1:31" ht="20.25" customHeight="1" x14ac:dyDescent="0.15">
      <c r="C21"/>
    </row>
    <row r="22" spans="1:31" ht="20.25" customHeight="1" x14ac:dyDescent="0.15">
      <c r="C22"/>
    </row>
    <row r="23" spans="1:31" x14ac:dyDescent="0.15">
      <c r="C23"/>
    </row>
    <row r="24" spans="1:31" x14ac:dyDescent="0.15">
      <c r="B24" t="str">
        <f>[1]!CANDLE(B2,"","D","36","取引日付",B26,"D",0)</f>
        <v>CANDLE(B2,"","D","36","取引日付",B26,"D",0)</v>
      </c>
      <c r="C24" s="3" t="str">
        <f>[1]!CANDLE(B2,"","D","36","始値",C26,"D",0)</f>
        <v>CANDLE(B2,"","D","36","始値",C26,"D",0)</v>
      </c>
      <c r="D24" t="str">
        <f>[1]!CANDLE(B2,"","D","36","高値",D26,"D",0)</f>
        <v>CANDLE(B2,"","D","36","高値",D26,"D",0)</v>
      </c>
      <c r="E24" t="str">
        <f>[1]!CANDLE(B2,"","D","36","安値",E26,"D",0)</f>
        <v>CANDLE(B2,"","D","36","安値",E26,"D",0)</v>
      </c>
      <c r="F24" t="str">
        <f>[1]!CANDLE(B2,"","D","36","終値",F26,"D",0)</f>
        <v>CANDLE(B2,"","D","36","終値",F26,"D",0)</v>
      </c>
      <c r="G24" t="str">
        <f>[1]!CANDLE(B2,"","D","36","出来高",G26,"D",0)</f>
        <v>CANDLE(B2,"","D","36","出来高",G26,"D",0)</v>
      </c>
    </row>
    <row r="25" spans="1:31" ht="54" x14ac:dyDescent="0.15">
      <c r="C25" s="3" t="s">
        <v>1</v>
      </c>
      <c r="D25" t="s">
        <v>2</v>
      </c>
      <c r="E25" t="s">
        <v>3</v>
      </c>
      <c r="F25" t="s">
        <v>0</v>
      </c>
      <c r="G25" t="s">
        <v>6</v>
      </c>
      <c r="H25" t="s">
        <v>5</v>
      </c>
      <c r="I25">
        <f>SUM(I26:I756)</f>
        <v>-3.5</v>
      </c>
      <c r="L25" t="s">
        <v>4</v>
      </c>
      <c r="M25">
        <f>SUM(M26:M756)</f>
        <v>170.90000000000055</v>
      </c>
      <c r="N25">
        <f>SUM(N26:N756)</f>
        <v>-178.10000000000025</v>
      </c>
      <c r="O25" t="s">
        <v>7</v>
      </c>
      <c r="P25" t="s">
        <v>8</v>
      </c>
      <c r="Q25" t="s">
        <v>17</v>
      </c>
      <c r="U25" t="s">
        <v>9</v>
      </c>
      <c r="V25" t="s">
        <v>18</v>
      </c>
      <c r="W25" t="s">
        <v>10</v>
      </c>
      <c r="X25" t="s">
        <v>20</v>
      </c>
      <c r="Y25" s="5" t="s">
        <v>22</v>
      </c>
      <c r="Z25" s="5">
        <f>MAX(Z26:Z759)</f>
        <v>1060000</v>
      </c>
      <c r="AA25" s="5" t="s">
        <v>33</v>
      </c>
      <c r="AB25" s="4" t="s">
        <v>23</v>
      </c>
      <c r="AC25" s="5" t="s">
        <v>34</v>
      </c>
    </row>
    <row r="26" spans="1:31" x14ac:dyDescent="0.15">
      <c r="A26">
        <v>1</v>
      </c>
      <c r="B26" s="1">
        <v>42774</v>
      </c>
      <c r="C26">
        <v>208.5</v>
      </c>
      <c r="D26">
        <v>208.5</v>
      </c>
      <c r="E26">
        <v>208.5</v>
      </c>
      <c r="F26">
        <v>208.5</v>
      </c>
      <c r="G26">
        <v>0</v>
      </c>
      <c r="H26" s="2">
        <f>+F26*G26</f>
        <v>0</v>
      </c>
      <c r="I26">
        <f t="shared" ref="I26:I89" si="1">IF(F27="","",F26-F27)</f>
        <v>0</v>
      </c>
      <c r="J26" t="str">
        <f>IF(AND(D26&lt;D27,E26&lt;E27,AVERAGE(H26:H35)&gt;50000000),"高値割、安値割",IF(AND(D26&gt;D27,E26&gt;E27,AVERAGE(H26:H35)&gt;50000000),"高値超、安値超",""))</f>
        <v/>
      </c>
      <c r="L26">
        <f>IF($M$25&gt;$N$25,M26,N26)</f>
        <v>0</v>
      </c>
      <c r="M26">
        <f>IF(F27="",0,IF(J27="高値割、安値割",F27-F26,-F27+F26))</f>
        <v>0</v>
      </c>
      <c r="N26">
        <f>IF(F27="",0,IF(J27&lt;&gt;"高値超、安値超",-F27+F26,F27-F26))</f>
        <v>0</v>
      </c>
      <c r="O26" s="2">
        <f t="shared" ref="O26:O89" si="2">$B$3*1</f>
        <v>5000</v>
      </c>
      <c r="P26" s="2">
        <f>IF(L26&lt;&gt;"",L26*O26,"")</f>
        <v>0</v>
      </c>
      <c r="Q26" s="2">
        <f t="shared" ref="Q26:Q89" si="3">IF(L27&lt;&gt;"",F27*O26,0)</f>
        <v>1042500</v>
      </c>
      <c r="R26" s="2" t="str">
        <f>IF(J27="高値割、安値割","uri","kai")</f>
        <v>uri</v>
      </c>
      <c r="S26" s="2" t="str">
        <f>IF(J27="高値超、安値超","uri","kai")</f>
        <v>kai</v>
      </c>
      <c r="T26" s="2" t="str">
        <f>IF($M$25&gt;$N$25,R26,S26)</f>
        <v>uri</v>
      </c>
      <c r="U26" s="2">
        <f>IF(T26&lt;&gt;T27,Q26*1,"")</f>
        <v>1042500</v>
      </c>
      <c r="V26" s="2">
        <f>IF(U26="","",IF(U26&lt;$AD$26,$AE$26,IF(U26&lt;$AD$27,$AE$27,IF(U26&lt;$AD$28,$AE$28,IF(U26&lt;$AD$29,$AE$29,IF(U26&lt;$AD$30,$AE$30,IF(U26&lt;$AD$31,$AE$31,$AE$32))))))*2)</f>
        <v>1512</v>
      </c>
      <c r="W26" s="2" t="str">
        <f>IF(AND(T27&lt;&gt;"kai",T26="kai"),Q26*2%/250*2,IF(AND(T27="kai",T26="kai"),Q26*2%/250,""))</f>
        <v/>
      </c>
      <c r="X26" s="2">
        <f>IF(AND(T27&lt;&gt;"uri",T26="uri"),Q26*2%/250*2,IF(AND(T27="uri",T26="uri"),Q26*2%/250,""))</f>
        <v>166.8</v>
      </c>
      <c r="Y26" s="6">
        <f t="shared" ref="Y26:Y89" si="4">+F26*$B$3</f>
        <v>1042500</v>
      </c>
      <c r="Z26" s="6">
        <f t="shared" ref="Z26:Z89" si="5">IF(AND(Y26&gt;0,Y27=0),Y26,0)</f>
        <v>0</v>
      </c>
      <c r="AA26" s="4">
        <f>SUM(P26:$P$759)+$Z$25</f>
        <v>1899500.0000000028</v>
      </c>
      <c r="AB26" s="4">
        <f>SUM(V26:$W$759)</f>
        <v>446533.40000000066</v>
      </c>
      <c r="AC26" s="4">
        <f>+AA26-Y26</f>
        <v>857000.00000000279</v>
      </c>
      <c r="AD26" s="2">
        <v>100000</v>
      </c>
      <c r="AE26" s="2">
        <v>106</v>
      </c>
    </row>
    <row r="27" spans="1:31" x14ac:dyDescent="0.15">
      <c r="A27">
        <v>1</v>
      </c>
      <c r="B27" s="1">
        <v>42773</v>
      </c>
      <c r="C27">
        <v>208.6</v>
      </c>
      <c r="D27">
        <v>209.9</v>
      </c>
      <c r="E27">
        <v>207.4</v>
      </c>
      <c r="F27">
        <v>208.5</v>
      </c>
      <c r="G27">
        <v>100933100</v>
      </c>
      <c r="H27" s="2">
        <f t="shared" ref="H27:H90" si="6">+F27*G27</f>
        <v>21044551350</v>
      </c>
      <c r="I27">
        <f t="shared" si="1"/>
        <v>-1</v>
      </c>
      <c r="J27" t="str">
        <f t="shared" ref="J27:J90" si="7">IF(AND(D27&lt;D28,E27&lt;E28,AVERAGE(H27:H36)&gt;50000000),"高値割、安値割",IF(AND(D27&gt;D28,E27&gt;E28,AVERAGE(H27:H36)&gt;50000000),"高値超、安値超",""))</f>
        <v>高値割、安値割</v>
      </c>
      <c r="L27">
        <f t="shared" ref="L27:L89" si="8">IF($M$25&gt;$N$25,M27,N27)</f>
        <v>-1</v>
      </c>
      <c r="M27">
        <f t="shared" ref="M27:M90" si="9">IF(F28="",0,IF(J28="高値割、安値割",F28-F27,-F28+F27))</f>
        <v>-1</v>
      </c>
      <c r="N27">
        <f>IF(F28="",0,IF(J28&lt;&gt;"高値超、安値超",-F28+F27,F28-F27))</f>
        <v>1</v>
      </c>
      <c r="O27" s="2">
        <f t="shared" si="2"/>
        <v>5000</v>
      </c>
      <c r="P27" s="2">
        <f t="shared" ref="P27:P90" si="10">IF(L27&lt;&gt;"",L27*O27,"")</f>
        <v>-5000</v>
      </c>
      <c r="Q27" s="2">
        <f t="shared" si="3"/>
        <v>1047500</v>
      </c>
      <c r="R27" s="2" t="str">
        <f t="shared" ref="R27:R90" si="11">IF(J28="高値割、安値割","uri","kai")</f>
        <v>kai</v>
      </c>
      <c r="S27" s="2" t="str">
        <f t="shared" ref="S27:S90" si="12">IF(J28="高値超、安値超","uri","kai")</f>
        <v>uri</v>
      </c>
      <c r="T27" s="2" t="str">
        <f t="shared" ref="T27:T90" si="13">IF($M$25&gt;$N$25,R27,S27)</f>
        <v>kai</v>
      </c>
      <c r="U27" s="2" t="str">
        <f t="shared" ref="U27:U90" si="14">IF(T27&lt;&gt;T28,Q27*1,"")</f>
        <v/>
      </c>
      <c r="V27" s="2" t="str">
        <f t="shared" ref="V27:V90" si="15">IF(U27="","",IF(U27&lt;$AD$26,$AE$26,IF(U27&lt;$AD$27,$AE$27,IF(U27&lt;$AD$28,$AE$28,IF(U27&lt;$AD$29,$AE$29,IF(U27&lt;$AD$30,$AE$30,IF(U27&lt;$AD$31,$AE$31,$AE$32))))))*2)</f>
        <v/>
      </c>
      <c r="W27" s="2">
        <f t="shared" ref="W27:W31" si="16">IF(AND(T28&lt;&gt;"kai",T27="kai"),Q27*2%/250*2,IF(AND(T28="kai",T27="kai"),Q27*2%/250,""))</f>
        <v>83.8</v>
      </c>
      <c r="X27" s="2" t="str">
        <f t="shared" ref="X27:X90" si="17">IF(AND(T28&lt;&gt;"uri",T27="uri"),Q27*2%/250*2,IF(AND(T28="uri",T27="uri"),Q27*2%/250,""))</f>
        <v/>
      </c>
      <c r="Y27" s="6">
        <f t="shared" si="4"/>
        <v>1042500</v>
      </c>
      <c r="Z27" s="6">
        <f t="shared" si="5"/>
        <v>0</v>
      </c>
      <c r="AA27" s="4">
        <f>SUM(P27:$P$759)+$Z$25</f>
        <v>1899500.0000000028</v>
      </c>
      <c r="AB27" s="4">
        <f>SUM(V27:$W$759)</f>
        <v>445021.40000000055</v>
      </c>
      <c r="AC27" s="4">
        <f t="shared" ref="AC27:AC90" si="18">+AA27-Y27</f>
        <v>857000.00000000279</v>
      </c>
      <c r="AD27" s="2">
        <v>200000</v>
      </c>
      <c r="AE27" s="2">
        <v>162</v>
      </c>
    </row>
    <row r="28" spans="1:31" x14ac:dyDescent="0.15">
      <c r="A28">
        <v>1</v>
      </c>
      <c r="B28" s="1">
        <v>42772</v>
      </c>
      <c r="C28">
        <v>212.2</v>
      </c>
      <c r="D28">
        <v>213.6</v>
      </c>
      <c r="E28">
        <v>208.8</v>
      </c>
      <c r="F28">
        <v>209.5</v>
      </c>
      <c r="G28">
        <v>163354800</v>
      </c>
      <c r="H28" s="2">
        <f t="shared" si="6"/>
        <v>34222830600</v>
      </c>
      <c r="I28">
        <f t="shared" si="1"/>
        <v>1.5999999999999943</v>
      </c>
      <c r="J28" t="str">
        <f t="shared" si="7"/>
        <v>高値超、安値超</v>
      </c>
      <c r="L28">
        <f t="shared" si="8"/>
        <v>1.5999999999999943</v>
      </c>
      <c r="M28">
        <f t="shared" si="9"/>
        <v>1.5999999999999943</v>
      </c>
      <c r="N28">
        <f t="shared" ref="N28:N90" si="19">IF(F29="",0,IF(J29&lt;&gt;"高値超、安値超",-F29+F28,F29-F28))</f>
        <v>-1.5999999999999943</v>
      </c>
      <c r="O28" s="2">
        <f t="shared" si="2"/>
        <v>5000</v>
      </c>
      <c r="P28" s="2">
        <f>IF(L28&lt;&gt;"",L28*O28,"")</f>
        <v>7999.9999999999718</v>
      </c>
      <c r="Q28" s="2">
        <f t="shared" si="3"/>
        <v>1039500</v>
      </c>
      <c r="R28" s="2" t="str">
        <f t="shared" si="11"/>
        <v>kai</v>
      </c>
      <c r="S28" s="2" t="str">
        <f t="shared" si="12"/>
        <v>uri</v>
      </c>
      <c r="T28" s="2" t="str">
        <f t="shared" si="13"/>
        <v>kai</v>
      </c>
      <c r="U28" s="2" t="str">
        <f t="shared" si="14"/>
        <v/>
      </c>
      <c r="V28" s="2" t="str">
        <f t="shared" si="15"/>
        <v/>
      </c>
      <c r="W28" s="2">
        <f t="shared" si="16"/>
        <v>83.16</v>
      </c>
      <c r="X28" s="2" t="str">
        <f t="shared" si="17"/>
        <v/>
      </c>
      <c r="Y28" s="6">
        <f t="shared" si="4"/>
        <v>1047500</v>
      </c>
      <c r="Z28" s="6">
        <f t="shared" si="5"/>
        <v>0</v>
      </c>
      <c r="AA28" s="4">
        <f>SUM(P28:$P$759)+$Z$25</f>
        <v>1904500.0000000028</v>
      </c>
      <c r="AB28" s="4">
        <f>SUM(V28:$W$759)</f>
        <v>444937.6000000005</v>
      </c>
      <c r="AC28" s="4">
        <f t="shared" si="18"/>
        <v>857000.00000000279</v>
      </c>
      <c r="AD28" s="2">
        <v>500000</v>
      </c>
      <c r="AE28" s="2">
        <v>324</v>
      </c>
    </row>
    <row r="29" spans="1:31" x14ac:dyDescent="0.15">
      <c r="A29">
        <v>1</v>
      </c>
      <c r="B29" s="1">
        <v>42769</v>
      </c>
      <c r="C29">
        <v>206.7</v>
      </c>
      <c r="D29">
        <v>210.8</v>
      </c>
      <c r="E29">
        <v>206.1</v>
      </c>
      <c r="F29">
        <v>207.9</v>
      </c>
      <c r="G29">
        <v>199300400</v>
      </c>
      <c r="H29" s="2">
        <f t="shared" si="6"/>
        <v>41434553160</v>
      </c>
      <c r="I29">
        <f t="shared" si="1"/>
        <v>1.9000000000000057</v>
      </c>
      <c r="J29" t="str">
        <f t="shared" si="7"/>
        <v>高値超、安値超</v>
      </c>
      <c r="L29">
        <f t="shared" si="8"/>
        <v>1.9000000000000057</v>
      </c>
      <c r="M29">
        <f t="shared" si="9"/>
        <v>1.9000000000000057</v>
      </c>
      <c r="N29">
        <f t="shared" si="19"/>
        <v>1.9000000000000057</v>
      </c>
      <c r="O29" s="2">
        <f t="shared" si="2"/>
        <v>5000</v>
      </c>
      <c r="P29" s="2">
        <f>IF(L29&lt;&gt;"",L29*O29,"")</f>
        <v>9500.0000000000291</v>
      </c>
      <c r="Q29" s="2">
        <f t="shared" si="3"/>
        <v>1030000</v>
      </c>
      <c r="R29" s="2" t="str">
        <f t="shared" si="11"/>
        <v>kai</v>
      </c>
      <c r="S29" s="2" t="str">
        <f t="shared" si="12"/>
        <v>kai</v>
      </c>
      <c r="T29" s="2" t="str">
        <f t="shared" si="13"/>
        <v>kai</v>
      </c>
      <c r="U29" s="2">
        <f t="shared" si="14"/>
        <v>1030000</v>
      </c>
      <c r="V29" s="2">
        <f t="shared" si="15"/>
        <v>1512</v>
      </c>
      <c r="W29" s="2">
        <f t="shared" si="16"/>
        <v>164.8</v>
      </c>
      <c r="X29" s="2" t="str">
        <f t="shared" si="17"/>
        <v/>
      </c>
      <c r="Y29" s="6">
        <f t="shared" si="4"/>
        <v>1039500</v>
      </c>
      <c r="Z29" s="6">
        <f t="shared" si="5"/>
        <v>0</v>
      </c>
      <c r="AA29" s="4">
        <f>SUM(P29:$P$759)+$Z$25</f>
        <v>1896500.0000000028</v>
      </c>
      <c r="AB29" s="4">
        <f>SUM(V29:$W$759)</f>
        <v>444854.44000000047</v>
      </c>
      <c r="AC29" s="4">
        <f t="shared" si="18"/>
        <v>857000.00000000279</v>
      </c>
      <c r="AD29" s="2">
        <v>1000000</v>
      </c>
      <c r="AE29" s="2">
        <v>540</v>
      </c>
    </row>
    <row r="30" spans="1:31" x14ac:dyDescent="0.15">
      <c r="A30">
        <v>1</v>
      </c>
      <c r="B30" s="1">
        <v>42768</v>
      </c>
      <c r="C30">
        <v>209.1</v>
      </c>
      <c r="D30">
        <v>209.2</v>
      </c>
      <c r="E30">
        <v>205.4</v>
      </c>
      <c r="F30">
        <v>206</v>
      </c>
      <c r="G30">
        <v>130275100</v>
      </c>
      <c r="H30" s="2">
        <f t="shared" si="6"/>
        <v>26836670600</v>
      </c>
      <c r="I30">
        <f t="shared" si="1"/>
        <v>-2.6999999999999886</v>
      </c>
      <c r="J30" t="str">
        <f t="shared" si="7"/>
        <v/>
      </c>
      <c r="L30">
        <f t="shared" si="8"/>
        <v>2.6999999999999886</v>
      </c>
      <c r="M30">
        <f t="shared" si="9"/>
        <v>2.6999999999999886</v>
      </c>
      <c r="N30">
        <f t="shared" si="19"/>
        <v>-2.6999999999999886</v>
      </c>
      <c r="O30" s="2">
        <f t="shared" si="2"/>
        <v>5000</v>
      </c>
      <c r="P30" s="2">
        <f t="shared" si="10"/>
        <v>13499.999999999944</v>
      </c>
      <c r="Q30" s="2">
        <f t="shared" si="3"/>
        <v>1043500</v>
      </c>
      <c r="R30" s="2" t="str">
        <f t="shared" si="11"/>
        <v>uri</v>
      </c>
      <c r="S30" s="2" t="str">
        <f t="shared" si="12"/>
        <v>kai</v>
      </c>
      <c r="T30" s="2" t="str">
        <f t="shared" si="13"/>
        <v>uri</v>
      </c>
      <c r="U30" s="2" t="str">
        <f t="shared" si="14"/>
        <v/>
      </c>
      <c r="V30" s="2" t="str">
        <f t="shared" si="15"/>
        <v/>
      </c>
      <c r="W30" s="2" t="str">
        <f t="shared" si="16"/>
        <v/>
      </c>
      <c r="X30" s="2">
        <f t="shared" si="17"/>
        <v>83.48</v>
      </c>
      <c r="Y30" s="6">
        <f t="shared" si="4"/>
        <v>1030000</v>
      </c>
      <c r="Z30" s="6">
        <f t="shared" si="5"/>
        <v>0</v>
      </c>
      <c r="AA30" s="4">
        <f>SUM(P30:$P$759)+$Z$25</f>
        <v>1887000.0000000028</v>
      </c>
      <c r="AB30" s="4">
        <f>SUM(V30:$W$759)</f>
        <v>443177.64000000048</v>
      </c>
      <c r="AC30" s="4">
        <f t="shared" si="18"/>
        <v>857000.00000000279</v>
      </c>
      <c r="AD30" s="2">
        <v>1500000</v>
      </c>
      <c r="AE30" s="2">
        <v>756</v>
      </c>
    </row>
    <row r="31" spans="1:31" x14ac:dyDescent="0.15">
      <c r="A31">
        <v>1</v>
      </c>
      <c r="B31" s="1">
        <v>42767</v>
      </c>
      <c r="C31">
        <v>206</v>
      </c>
      <c r="D31">
        <v>209</v>
      </c>
      <c r="E31">
        <v>205.7</v>
      </c>
      <c r="F31">
        <v>208.7</v>
      </c>
      <c r="G31">
        <v>142998300</v>
      </c>
      <c r="H31" s="2">
        <f t="shared" si="6"/>
        <v>29843745210</v>
      </c>
      <c r="I31">
        <f t="shared" si="1"/>
        <v>-1.6000000000000227</v>
      </c>
      <c r="J31" t="str">
        <f t="shared" si="7"/>
        <v>高値割、安値割</v>
      </c>
      <c r="L31">
        <f t="shared" si="8"/>
        <v>1.6000000000000227</v>
      </c>
      <c r="M31">
        <f t="shared" si="9"/>
        <v>1.6000000000000227</v>
      </c>
      <c r="N31">
        <f t="shared" si="19"/>
        <v>-1.6000000000000227</v>
      </c>
      <c r="O31" s="2">
        <f t="shared" si="2"/>
        <v>5000</v>
      </c>
      <c r="P31" s="2">
        <f t="shared" si="10"/>
        <v>8000.0000000001137</v>
      </c>
      <c r="Q31" s="2">
        <f t="shared" si="3"/>
        <v>1051500</v>
      </c>
      <c r="R31" s="2" t="str">
        <f t="shared" si="11"/>
        <v>uri</v>
      </c>
      <c r="S31" s="2" t="str">
        <f t="shared" si="12"/>
        <v>kai</v>
      </c>
      <c r="T31" s="2" t="str">
        <f t="shared" si="13"/>
        <v>uri</v>
      </c>
      <c r="U31" s="2" t="str">
        <f t="shared" si="14"/>
        <v/>
      </c>
      <c r="V31" s="2" t="str">
        <f t="shared" si="15"/>
        <v/>
      </c>
      <c r="W31" s="2" t="str">
        <f t="shared" si="16"/>
        <v/>
      </c>
      <c r="X31" s="2">
        <f t="shared" si="17"/>
        <v>84.12</v>
      </c>
      <c r="Y31" s="6">
        <f t="shared" si="4"/>
        <v>1043500</v>
      </c>
      <c r="Z31" s="6">
        <f t="shared" si="5"/>
        <v>0</v>
      </c>
      <c r="AA31" s="4">
        <f>SUM(P31:$P$759)+$Z$25</f>
        <v>1873500.0000000028</v>
      </c>
      <c r="AB31" s="4">
        <f>SUM(V31:$W$759)</f>
        <v>443177.64000000048</v>
      </c>
      <c r="AC31" s="4">
        <f t="shared" si="18"/>
        <v>830000.00000000279</v>
      </c>
      <c r="AD31" s="2">
        <v>3000000</v>
      </c>
      <c r="AE31" s="2">
        <v>1080</v>
      </c>
    </row>
    <row r="32" spans="1:31" x14ac:dyDescent="0.15">
      <c r="A32">
        <v>1</v>
      </c>
      <c r="B32" s="1">
        <v>42766</v>
      </c>
      <c r="C32">
        <v>210.2</v>
      </c>
      <c r="D32">
        <v>212.4</v>
      </c>
      <c r="E32">
        <v>210.1</v>
      </c>
      <c r="F32">
        <v>210.3</v>
      </c>
      <c r="G32">
        <v>121416200</v>
      </c>
      <c r="H32" s="2">
        <f t="shared" si="6"/>
        <v>25533826860</v>
      </c>
      <c r="I32">
        <f t="shared" si="1"/>
        <v>-4.1999999999999886</v>
      </c>
      <c r="J32" t="str">
        <f t="shared" si="7"/>
        <v>高値割、安値割</v>
      </c>
      <c r="L32">
        <f t="shared" si="8"/>
        <v>4.1999999999999886</v>
      </c>
      <c r="M32">
        <f t="shared" si="9"/>
        <v>4.1999999999999886</v>
      </c>
      <c r="N32">
        <f t="shared" si="19"/>
        <v>-4.1999999999999886</v>
      </c>
      <c r="O32" s="2">
        <f t="shared" si="2"/>
        <v>5000</v>
      </c>
      <c r="P32" s="2">
        <f>IF(L32&lt;&gt;"",L32*O32,"")</f>
        <v>20999.999999999942</v>
      </c>
      <c r="Q32" s="2">
        <f t="shared" si="3"/>
        <v>1072500</v>
      </c>
      <c r="R32" s="2" t="str">
        <f t="shared" si="11"/>
        <v>uri</v>
      </c>
      <c r="S32" s="2" t="str">
        <f t="shared" si="12"/>
        <v>kai</v>
      </c>
      <c r="T32" s="2" t="str">
        <f t="shared" si="13"/>
        <v>uri</v>
      </c>
      <c r="U32" s="2">
        <f t="shared" si="14"/>
        <v>1072500</v>
      </c>
      <c r="V32" s="2">
        <f t="shared" si="15"/>
        <v>1512</v>
      </c>
      <c r="W32" s="2" t="str">
        <f>IF(AND(T33&lt;&gt;"kai",T32="kai"),Q32*2%/250*2,IF(AND(T33="kai",T32="kai"),Q32*2%/250,""))</f>
        <v/>
      </c>
      <c r="X32" s="2">
        <f t="shared" si="17"/>
        <v>171.6</v>
      </c>
      <c r="Y32" s="6">
        <f t="shared" si="4"/>
        <v>1051500</v>
      </c>
      <c r="Z32" s="6">
        <f t="shared" si="5"/>
        <v>0</v>
      </c>
      <c r="AA32" s="4">
        <f>SUM(P32:$P$759)+$Z$25</f>
        <v>1865500.0000000023</v>
      </c>
      <c r="AB32" s="4">
        <f>SUM(V32:$W$759)</f>
        <v>443177.64000000048</v>
      </c>
      <c r="AC32" s="4">
        <f t="shared" si="18"/>
        <v>814000.00000000233</v>
      </c>
      <c r="AD32" s="2">
        <v>3000000</v>
      </c>
      <c r="AE32" s="2">
        <v>1296</v>
      </c>
    </row>
    <row r="33" spans="1:29" x14ac:dyDescent="0.15">
      <c r="A33">
        <v>1</v>
      </c>
      <c r="B33" s="1">
        <v>42765</v>
      </c>
      <c r="C33">
        <v>215</v>
      </c>
      <c r="D33">
        <v>215.4</v>
      </c>
      <c r="E33">
        <v>213.2</v>
      </c>
      <c r="F33">
        <v>214.5</v>
      </c>
      <c r="G33">
        <v>96499000</v>
      </c>
      <c r="H33" s="2">
        <f t="shared" si="6"/>
        <v>20699035500</v>
      </c>
      <c r="I33">
        <f t="shared" si="1"/>
        <v>-2.0999999999999943</v>
      </c>
      <c r="J33" t="str">
        <f t="shared" si="7"/>
        <v>高値割、安値割</v>
      </c>
      <c r="L33">
        <f t="shared" si="8"/>
        <v>-2.0999999999999943</v>
      </c>
      <c r="M33">
        <f t="shared" si="9"/>
        <v>-2.0999999999999943</v>
      </c>
      <c r="N33">
        <f t="shared" si="19"/>
        <v>2.0999999999999943</v>
      </c>
      <c r="O33" s="2">
        <f t="shared" si="2"/>
        <v>5000</v>
      </c>
      <c r="P33" s="2">
        <f t="shared" si="10"/>
        <v>-10499.999999999971</v>
      </c>
      <c r="Q33" s="2">
        <f t="shared" si="3"/>
        <v>1083000</v>
      </c>
      <c r="R33" s="2" t="str">
        <f>IF(J34="高値割、安値割","uri","kai")</f>
        <v>kai</v>
      </c>
      <c r="S33" s="2" t="str">
        <f t="shared" si="12"/>
        <v>uri</v>
      </c>
      <c r="T33" s="2" t="str">
        <f t="shared" si="13"/>
        <v>kai</v>
      </c>
      <c r="U33" s="2" t="str">
        <f t="shared" si="14"/>
        <v/>
      </c>
      <c r="V33" s="2" t="str">
        <f t="shared" si="15"/>
        <v/>
      </c>
      <c r="W33" s="2">
        <f t="shared" ref="W33:W96" si="20">IF(AND(T34&lt;&gt;"kai",T33="kai"),Q33*2%/250*2,IF(AND(T34="kai",T33="kai"),Q33*2%/250,""))</f>
        <v>86.64</v>
      </c>
      <c r="X33" s="2" t="str">
        <f>IF(AND(T34&lt;&gt;"uri",T33="uri"),Q33*2%/250*2,IF(AND(T34="uri",T33="uri"),Q33*2%/250,""))</f>
        <v/>
      </c>
      <c r="Y33" s="6">
        <f t="shared" si="4"/>
        <v>1072500</v>
      </c>
      <c r="Z33" s="6">
        <f t="shared" si="5"/>
        <v>0</v>
      </c>
      <c r="AA33" s="4">
        <f>SUM(P33:$P$759)+$Z$25</f>
        <v>1844500.0000000028</v>
      </c>
      <c r="AB33" s="4">
        <f>SUM(V33:$W$759)</f>
        <v>441665.64000000054</v>
      </c>
      <c r="AC33" s="4">
        <f t="shared" si="18"/>
        <v>772000.00000000279</v>
      </c>
    </row>
    <row r="34" spans="1:29" x14ac:dyDescent="0.15">
      <c r="A34">
        <v>1</v>
      </c>
      <c r="B34" s="1">
        <v>42762</v>
      </c>
      <c r="C34">
        <v>214.8</v>
      </c>
      <c r="D34">
        <v>217.3</v>
      </c>
      <c r="E34">
        <v>214.5</v>
      </c>
      <c r="F34">
        <v>216.6</v>
      </c>
      <c r="G34">
        <v>208873700</v>
      </c>
      <c r="H34" s="2">
        <f t="shared" si="6"/>
        <v>45242043420</v>
      </c>
      <c r="I34">
        <f t="shared" si="1"/>
        <v>3.6999999999999886</v>
      </c>
      <c r="J34" t="str">
        <f t="shared" si="7"/>
        <v>高値超、安値超</v>
      </c>
      <c r="L34">
        <f t="shared" si="8"/>
        <v>3.6999999999999886</v>
      </c>
      <c r="M34">
        <f t="shared" si="9"/>
        <v>3.6999999999999886</v>
      </c>
      <c r="N34">
        <f t="shared" si="19"/>
        <v>-3.6999999999999886</v>
      </c>
      <c r="O34" s="2">
        <f t="shared" si="2"/>
        <v>5000</v>
      </c>
      <c r="P34" s="2">
        <f t="shared" si="10"/>
        <v>18499.999999999942</v>
      </c>
      <c r="Q34" s="2">
        <f t="shared" si="3"/>
        <v>1064500</v>
      </c>
      <c r="R34" s="2" t="str">
        <f>IF(J35="高値割、安値割","uri","kai")</f>
        <v>kai</v>
      </c>
      <c r="S34" s="2" t="str">
        <f t="shared" si="12"/>
        <v>uri</v>
      </c>
      <c r="T34" s="2" t="str">
        <f t="shared" si="13"/>
        <v>kai</v>
      </c>
      <c r="U34" s="2" t="str">
        <f t="shared" si="14"/>
        <v/>
      </c>
      <c r="V34" s="2" t="str">
        <f t="shared" si="15"/>
        <v/>
      </c>
      <c r="W34" s="2">
        <f>IF(AND(T35&lt;&gt;"kai",T34="kai"),Q34*2%/250*2,IF(AND(T35="kai",T34="kai"),Q34*2%/250,""))</f>
        <v>85.16</v>
      </c>
      <c r="X34" s="2" t="str">
        <f t="shared" si="17"/>
        <v/>
      </c>
      <c r="Y34" s="6">
        <f t="shared" si="4"/>
        <v>1083000</v>
      </c>
      <c r="Z34" s="6">
        <f t="shared" si="5"/>
        <v>0</v>
      </c>
      <c r="AA34" s="4">
        <f>SUM(P34:$P$759)+$Z$25</f>
        <v>1855000.0000000028</v>
      </c>
      <c r="AB34" s="4">
        <f>SUM(V34:$W$759)</f>
        <v>441579.00000000052</v>
      </c>
      <c r="AC34" s="4">
        <f t="shared" si="18"/>
        <v>772000.00000000279</v>
      </c>
    </row>
    <row r="35" spans="1:29" x14ac:dyDescent="0.15">
      <c r="A35">
        <v>1</v>
      </c>
      <c r="B35" s="1">
        <v>42761</v>
      </c>
      <c r="C35">
        <v>210</v>
      </c>
      <c r="D35">
        <v>213</v>
      </c>
      <c r="E35">
        <v>209.6</v>
      </c>
      <c r="F35">
        <v>212.9</v>
      </c>
      <c r="G35">
        <v>214794100</v>
      </c>
      <c r="H35" s="2">
        <f t="shared" si="6"/>
        <v>45729663890</v>
      </c>
      <c r="I35">
        <f t="shared" si="1"/>
        <v>6.2000000000000171</v>
      </c>
      <c r="J35" t="str">
        <f t="shared" si="7"/>
        <v>高値超、安値超</v>
      </c>
      <c r="L35">
        <f t="shared" si="8"/>
        <v>6.2000000000000171</v>
      </c>
      <c r="M35">
        <f t="shared" si="9"/>
        <v>6.2000000000000171</v>
      </c>
      <c r="N35">
        <f t="shared" si="19"/>
        <v>6.2000000000000171</v>
      </c>
      <c r="O35" s="2">
        <f t="shared" si="2"/>
        <v>5000</v>
      </c>
      <c r="P35" s="2">
        <f t="shared" si="10"/>
        <v>31000.000000000084</v>
      </c>
      <c r="Q35" s="2">
        <f t="shared" si="3"/>
        <v>1033500</v>
      </c>
      <c r="R35" s="2" t="str">
        <f t="shared" si="11"/>
        <v>kai</v>
      </c>
      <c r="S35" s="2" t="str">
        <f t="shared" si="12"/>
        <v>kai</v>
      </c>
      <c r="T35" s="2" t="str">
        <f t="shared" si="13"/>
        <v>kai</v>
      </c>
      <c r="U35" s="2">
        <f t="shared" si="14"/>
        <v>1033500</v>
      </c>
      <c r="V35" s="2">
        <f t="shared" si="15"/>
        <v>1512</v>
      </c>
      <c r="W35" s="2">
        <f>IF(AND(T36&lt;&gt;"kai",T35="kai"),Q35*2%/250*2,IF(AND(T36="kai",T35="kai"),Q35*2%/250,""))</f>
        <v>165.36</v>
      </c>
      <c r="X35" s="2" t="str">
        <f t="shared" si="17"/>
        <v/>
      </c>
      <c r="Y35" s="6">
        <f t="shared" si="4"/>
        <v>1064500</v>
      </c>
      <c r="Z35" s="6">
        <f t="shared" si="5"/>
        <v>0</v>
      </c>
      <c r="AA35" s="4">
        <f>SUM(P35:$P$759)+$Z$25</f>
        <v>1836500.0000000028</v>
      </c>
      <c r="AB35" s="4">
        <f>SUM(V35:$W$759)</f>
        <v>441493.84000000055</v>
      </c>
      <c r="AC35" s="4">
        <f t="shared" si="18"/>
        <v>772000.00000000279</v>
      </c>
    </row>
    <row r="36" spans="1:29" x14ac:dyDescent="0.15">
      <c r="A36">
        <v>1</v>
      </c>
      <c r="B36" s="1">
        <v>42760</v>
      </c>
      <c r="C36">
        <v>209</v>
      </c>
      <c r="D36">
        <v>209</v>
      </c>
      <c r="E36">
        <v>206</v>
      </c>
      <c r="F36">
        <v>206.7</v>
      </c>
      <c r="G36">
        <v>137878900</v>
      </c>
      <c r="H36" s="2">
        <f t="shared" si="6"/>
        <v>28499568630</v>
      </c>
      <c r="I36">
        <f t="shared" si="1"/>
        <v>0.79999999999998295</v>
      </c>
      <c r="J36" t="str">
        <f t="shared" si="7"/>
        <v/>
      </c>
      <c r="L36">
        <f t="shared" si="8"/>
        <v>-0.79999999999998295</v>
      </c>
      <c r="M36">
        <f t="shared" si="9"/>
        <v>-0.79999999999998295</v>
      </c>
      <c r="N36">
        <f t="shared" si="19"/>
        <v>0.79999999999998295</v>
      </c>
      <c r="O36" s="2">
        <f t="shared" si="2"/>
        <v>5000</v>
      </c>
      <c r="P36" s="2">
        <f t="shared" si="10"/>
        <v>-3999.9999999999145</v>
      </c>
      <c r="Q36" s="2">
        <f t="shared" si="3"/>
        <v>1029500</v>
      </c>
      <c r="R36" s="2" t="str">
        <f t="shared" si="11"/>
        <v>uri</v>
      </c>
      <c r="S36" s="2" t="str">
        <f t="shared" si="12"/>
        <v>kai</v>
      </c>
      <c r="T36" s="2" t="str">
        <f t="shared" si="13"/>
        <v>uri</v>
      </c>
      <c r="U36" s="2" t="str">
        <f t="shared" si="14"/>
        <v/>
      </c>
      <c r="V36" s="2" t="str">
        <f t="shared" si="15"/>
        <v/>
      </c>
      <c r="W36" s="2" t="str">
        <f>IF(AND(T37&lt;&gt;"kai",T36="kai"),Q36*2%/250*2,IF(AND(T37="kai",T36="kai"),Q36*2%/250,""))</f>
        <v/>
      </c>
      <c r="X36" s="2">
        <f t="shared" si="17"/>
        <v>82.36</v>
      </c>
      <c r="Y36" s="6">
        <f t="shared" si="4"/>
        <v>1033500</v>
      </c>
      <c r="Z36" s="6">
        <f t="shared" si="5"/>
        <v>0</v>
      </c>
      <c r="AA36" s="4">
        <f>SUM(P36:$P$759)+$Z$25</f>
        <v>1805500.0000000028</v>
      </c>
      <c r="AB36" s="4">
        <f>SUM(V36:$W$759)</f>
        <v>439816.48000000056</v>
      </c>
      <c r="AC36" s="4">
        <f t="shared" si="18"/>
        <v>772000.00000000279</v>
      </c>
    </row>
    <row r="37" spans="1:29" x14ac:dyDescent="0.15">
      <c r="A37">
        <v>1</v>
      </c>
      <c r="B37" s="1">
        <v>42759</v>
      </c>
      <c r="C37">
        <v>209.2</v>
      </c>
      <c r="D37">
        <v>209.5</v>
      </c>
      <c r="E37">
        <v>205.5</v>
      </c>
      <c r="F37">
        <v>205.9</v>
      </c>
      <c r="G37">
        <v>174651600</v>
      </c>
      <c r="H37" s="2">
        <f t="shared" si="6"/>
        <v>35960764440</v>
      </c>
      <c r="I37">
        <f t="shared" si="1"/>
        <v>-5.2999999999999829</v>
      </c>
      <c r="J37" t="str">
        <f t="shared" si="7"/>
        <v>高値割、安値割</v>
      </c>
      <c r="L37">
        <f t="shared" si="8"/>
        <v>5.2999999999999829</v>
      </c>
      <c r="M37">
        <f t="shared" si="9"/>
        <v>5.2999999999999829</v>
      </c>
      <c r="N37">
        <f t="shared" si="19"/>
        <v>-5.2999999999999829</v>
      </c>
      <c r="O37" s="2">
        <f t="shared" si="2"/>
        <v>5000</v>
      </c>
      <c r="P37" s="2">
        <f t="shared" si="10"/>
        <v>26499.999999999916</v>
      </c>
      <c r="Q37" s="2">
        <f t="shared" si="3"/>
        <v>1056000</v>
      </c>
      <c r="R37" s="2" t="str">
        <f t="shared" si="11"/>
        <v>uri</v>
      </c>
      <c r="S37" s="2" t="str">
        <f t="shared" si="12"/>
        <v>kai</v>
      </c>
      <c r="T37" s="2" t="str">
        <f t="shared" si="13"/>
        <v>uri</v>
      </c>
      <c r="U37" s="2">
        <f t="shared" si="14"/>
        <v>1056000</v>
      </c>
      <c r="V37" s="2">
        <f t="shared" si="15"/>
        <v>1512</v>
      </c>
      <c r="W37" s="2" t="str">
        <f t="shared" si="20"/>
        <v/>
      </c>
      <c r="X37" s="2">
        <f t="shared" si="17"/>
        <v>168.96</v>
      </c>
      <c r="Y37" s="6">
        <f t="shared" si="4"/>
        <v>1029500</v>
      </c>
      <c r="Z37" s="6">
        <f t="shared" si="5"/>
        <v>0</v>
      </c>
      <c r="AA37" s="4">
        <f>SUM(P37:$P$759)+$Z$25</f>
        <v>1809500.0000000023</v>
      </c>
      <c r="AB37" s="4">
        <f>SUM(V37:$W$759)</f>
        <v>439816.48000000056</v>
      </c>
      <c r="AC37" s="4">
        <f t="shared" si="18"/>
        <v>780000.00000000233</v>
      </c>
    </row>
    <row r="38" spans="1:29" x14ac:dyDescent="0.15">
      <c r="A38">
        <v>1</v>
      </c>
      <c r="B38" s="1">
        <v>42758</v>
      </c>
      <c r="C38">
        <v>211</v>
      </c>
      <c r="D38">
        <v>212.1</v>
      </c>
      <c r="E38">
        <v>209.7</v>
      </c>
      <c r="F38">
        <v>211.2</v>
      </c>
      <c r="G38">
        <v>104602400</v>
      </c>
      <c r="H38" s="2">
        <f t="shared" si="6"/>
        <v>22092026880</v>
      </c>
      <c r="I38">
        <f t="shared" si="1"/>
        <v>-1.6000000000000227</v>
      </c>
      <c r="J38" t="str">
        <f t="shared" si="7"/>
        <v>高値割、安値割</v>
      </c>
      <c r="L38">
        <f t="shared" si="8"/>
        <v>-1.6000000000000227</v>
      </c>
      <c r="M38">
        <f t="shared" si="9"/>
        <v>-1.6000000000000227</v>
      </c>
      <c r="N38">
        <f t="shared" si="19"/>
        <v>-1.6000000000000227</v>
      </c>
      <c r="O38" s="2">
        <f t="shared" si="2"/>
        <v>5000</v>
      </c>
      <c r="P38" s="2">
        <f t="shared" si="10"/>
        <v>-8000.0000000001137</v>
      </c>
      <c r="Q38" s="2">
        <f t="shared" si="3"/>
        <v>1064000</v>
      </c>
      <c r="R38" s="2" t="str">
        <f t="shared" si="11"/>
        <v>kai</v>
      </c>
      <c r="S38" s="2" t="str">
        <f t="shared" si="12"/>
        <v>kai</v>
      </c>
      <c r="T38" s="2" t="str">
        <f t="shared" si="13"/>
        <v>kai</v>
      </c>
      <c r="U38" s="2" t="str">
        <f t="shared" si="14"/>
        <v/>
      </c>
      <c r="V38" s="2" t="str">
        <f t="shared" si="15"/>
        <v/>
      </c>
      <c r="W38" s="2">
        <f t="shared" si="20"/>
        <v>85.12</v>
      </c>
      <c r="X38" s="2" t="str">
        <f t="shared" si="17"/>
        <v/>
      </c>
      <c r="Y38" s="6">
        <f t="shared" si="4"/>
        <v>1056000</v>
      </c>
      <c r="Z38" s="6">
        <f t="shared" si="5"/>
        <v>0</v>
      </c>
      <c r="AA38" s="4">
        <f>SUM(P38:$P$759)+$Z$25</f>
        <v>1783000.0000000023</v>
      </c>
      <c r="AB38" s="4">
        <f>SUM(V38:$W$759)</f>
        <v>438304.48000000051</v>
      </c>
      <c r="AC38" s="4">
        <f t="shared" si="18"/>
        <v>727000.00000000233</v>
      </c>
    </row>
    <row r="39" spans="1:29" x14ac:dyDescent="0.15">
      <c r="A39">
        <v>1</v>
      </c>
      <c r="B39" s="1">
        <v>42755</v>
      </c>
      <c r="C39">
        <v>212.6</v>
      </c>
      <c r="D39">
        <v>213.6</v>
      </c>
      <c r="E39">
        <v>210.9</v>
      </c>
      <c r="F39">
        <v>212.8</v>
      </c>
      <c r="G39">
        <v>110913200</v>
      </c>
      <c r="H39" s="2">
        <f t="shared" si="6"/>
        <v>23602328960</v>
      </c>
      <c r="I39">
        <f t="shared" si="1"/>
        <v>1.2000000000000171</v>
      </c>
      <c r="J39" t="str">
        <f t="shared" si="7"/>
        <v/>
      </c>
      <c r="L39">
        <f t="shared" si="8"/>
        <v>1.2000000000000171</v>
      </c>
      <c r="M39">
        <f t="shared" si="9"/>
        <v>1.2000000000000171</v>
      </c>
      <c r="N39">
        <f t="shared" si="19"/>
        <v>-1.2000000000000171</v>
      </c>
      <c r="O39" s="2">
        <f t="shared" si="2"/>
        <v>5000</v>
      </c>
      <c r="P39" s="2">
        <f t="shared" si="10"/>
        <v>6000.0000000000855</v>
      </c>
      <c r="Q39" s="2">
        <f t="shared" si="3"/>
        <v>1058000</v>
      </c>
      <c r="R39" s="2" t="str">
        <f t="shared" si="11"/>
        <v>kai</v>
      </c>
      <c r="S39" s="2" t="str">
        <f t="shared" si="12"/>
        <v>uri</v>
      </c>
      <c r="T39" s="2" t="str">
        <f t="shared" si="13"/>
        <v>kai</v>
      </c>
      <c r="U39" s="2">
        <f t="shared" si="14"/>
        <v>1058000</v>
      </c>
      <c r="V39" s="2">
        <f t="shared" si="15"/>
        <v>1512</v>
      </c>
      <c r="W39" s="2">
        <f t="shared" si="20"/>
        <v>169.28</v>
      </c>
      <c r="X39" s="2" t="str">
        <f t="shared" si="17"/>
        <v/>
      </c>
      <c r="Y39" s="6">
        <f t="shared" si="4"/>
        <v>1064000</v>
      </c>
      <c r="Z39" s="6">
        <f t="shared" si="5"/>
        <v>0</v>
      </c>
      <c r="AA39" s="4">
        <f>SUM(P39:$P$759)+$Z$25</f>
        <v>1791000.0000000028</v>
      </c>
      <c r="AB39" s="4">
        <f>SUM(V39:$W$759)</f>
        <v>438219.36000000045</v>
      </c>
      <c r="AC39" s="4">
        <f t="shared" si="18"/>
        <v>727000.00000000279</v>
      </c>
    </row>
    <row r="40" spans="1:29" x14ac:dyDescent="0.15">
      <c r="A40">
        <v>1</v>
      </c>
      <c r="B40" s="1">
        <v>42754</v>
      </c>
      <c r="C40">
        <v>210.1</v>
      </c>
      <c r="D40">
        <v>214.3</v>
      </c>
      <c r="E40">
        <v>210</v>
      </c>
      <c r="F40">
        <v>211.6</v>
      </c>
      <c r="G40">
        <v>141546900</v>
      </c>
      <c r="H40" s="2">
        <f t="shared" si="6"/>
        <v>29951324040</v>
      </c>
      <c r="I40">
        <f t="shared" si="1"/>
        <v>4.2999999999999829</v>
      </c>
      <c r="J40" t="str">
        <f t="shared" si="7"/>
        <v>高値超、安値超</v>
      </c>
      <c r="L40">
        <f t="shared" si="8"/>
        <v>-4.2999999999999829</v>
      </c>
      <c r="M40">
        <f t="shared" si="9"/>
        <v>-4.2999999999999829</v>
      </c>
      <c r="N40">
        <f t="shared" si="19"/>
        <v>4.2999999999999829</v>
      </c>
      <c r="O40" s="2">
        <f t="shared" si="2"/>
        <v>5000</v>
      </c>
      <c r="P40" s="2">
        <f t="shared" si="10"/>
        <v>-21499.999999999916</v>
      </c>
      <c r="Q40" s="2">
        <f t="shared" si="3"/>
        <v>1036500</v>
      </c>
      <c r="R40" s="2" t="str">
        <f t="shared" si="11"/>
        <v>uri</v>
      </c>
      <c r="S40" s="2" t="str">
        <f t="shared" si="12"/>
        <v>kai</v>
      </c>
      <c r="T40" s="2" t="str">
        <f t="shared" si="13"/>
        <v>uri</v>
      </c>
      <c r="U40" s="2" t="str">
        <f t="shared" si="14"/>
        <v/>
      </c>
      <c r="V40" s="2" t="str">
        <f t="shared" si="15"/>
        <v/>
      </c>
      <c r="W40" s="2" t="str">
        <f t="shared" si="20"/>
        <v/>
      </c>
      <c r="X40" s="2">
        <f t="shared" si="17"/>
        <v>82.92</v>
      </c>
      <c r="Y40" s="6">
        <f t="shared" si="4"/>
        <v>1058000</v>
      </c>
      <c r="Z40" s="6">
        <f t="shared" si="5"/>
        <v>0</v>
      </c>
      <c r="AA40" s="4">
        <f>SUM(P40:$P$759)+$Z$25</f>
        <v>1785000.0000000023</v>
      </c>
      <c r="AB40" s="4">
        <f>SUM(V40:$W$759)</f>
        <v>436538.08000000042</v>
      </c>
      <c r="AC40" s="4">
        <f t="shared" si="18"/>
        <v>727000.00000000233</v>
      </c>
    </row>
    <row r="41" spans="1:29" x14ac:dyDescent="0.15">
      <c r="A41">
        <v>1</v>
      </c>
      <c r="B41" s="1">
        <v>42753</v>
      </c>
      <c r="C41">
        <v>207.2</v>
      </c>
      <c r="D41">
        <v>208</v>
      </c>
      <c r="E41">
        <v>204.4</v>
      </c>
      <c r="F41">
        <v>207.3</v>
      </c>
      <c r="G41">
        <v>161151800</v>
      </c>
      <c r="H41" s="2">
        <f t="shared" si="6"/>
        <v>33406768140</v>
      </c>
      <c r="I41">
        <f t="shared" si="1"/>
        <v>-1</v>
      </c>
      <c r="J41" t="str">
        <f t="shared" si="7"/>
        <v>高値割、安値割</v>
      </c>
      <c r="L41">
        <f t="shared" si="8"/>
        <v>1</v>
      </c>
      <c r="M41">
        <f t="shared" si="9"/>
        <v>1</v>
      </c>
      <c r="N41">
        <f t="shared" si="19"/>
        <v>-1</v>
      </c>
      <c r="O41" s="2">
        <f t="shared" si="2"/>
        <v>5000</v>
      </c>
      <c r="P41" s="2">
        <f t="shared" si="10"/>
        <v>5000</v>
      </c>
      <c r="Q41" s="2">
        <f t="shared" si="3"/>
        <v>1041500</v>
      </c>
      <c r="R41" s="2" t="str">
        <f t="shared" si="11"/>
        <v>uri</v>
      </c>
      <c r="S41" s="2" t="str">
        <f t="shared" si="12"/>
        <v>kai</v>
      </c>
      <c r="T41" s="2" t="str">
        <f t="shared" si="13"/>
        <v>uri</v>
      </c>
      <c r="U41" s="2">
        <f t="shared" si="14"/>
        <v>1041500</v>
      </c>
      <c r="V41" s="2">
        <f t="shared" si="15"/>
        <v>1512</v>
      </c>
      <c r="W41" s="2" t="str">
        <f t="shared" si="20"/>
        <v/>
      </c>
      <c r="X41" s="2">
        <f t="shared" si="17"/>
        <v>166.64</v>
      </c>
      <c r="Y41" s="6">
        <f t="shared" si="4"/>
        <v>1036500</v>
      </c>
      <c r="Z41" s="6">
        <f t="shared" si="5"/>
        <v>0</v>
      </c>
      <c r="AA41" s="4">
        <f>SUM(P41:$P$759)+$Z$25</f>
        <v>1806500.0000000023</v>
      </c>
      <c r="AB41" s="4">
        <f>SUM(V41:$W$759)</f>
        <v>436538.08000000042</v>
      </c>
      <c r="AC41" s="4">
        <f t="shared" si="18"/>
        <v>770000.00000000233</v>
      </c>
    </row>
    <row r="42" spans="1:29" x14ac:dyDescent="0.15">
      <c r="A42">
        <v>1</v>
      </c>
      <c r="B42" s="1">
        <v>42752</v>
      </c>
      <c r="C42">
        <v>210</v>
      </c>
      <c r="D42">
        <v>210.1</v>
      </c>
      <c r="E42">
        <v>207.1</v>
      </c>
      <c r="F42">
        <v>208.3</v>
      </c>
      <c r="G42">
        <v>147754800</v>
      </c>
      <c r="H42" s="2">
        <f t="shared" si="6"/>
        <v>30777324840</v>
      </c>
      <c r="I42">
        <f t="shared" si="1"/>
        <v>-3.3999999999999773</v>
      </c>
      <c r="J42" t="str">
        <f t="shared" si="7"/>
        <v>高値割、安値割</v>
      </c>
      <c r="L42">
        <f t="shared" si="8"/>
        <v>-3.3999999999999773</v>
      </c>
      <c r="M42">
        <f t="shared" si="9"/>
        <v>-3.3999999999999773</v>
      </c>
      <c r="N42">
        <f t="shared" si="19"/>
        <v>-3.3999999999999773</v>
      </c>
      <c r="O42" s="2">
        <f t="shared" si="2"/>
        <v>5000</v>
      </c>
      <c r="P42" s="2">
        <f t="shared" si="10"/>
        <v>-16999.999999999887</v>
      </c>
      <c r="Q42" s="2">
        <f t="shared" si="3"/>
        <v>1058500</v>
      </c>
      <c r="R42" s="2" t="str">
        <f t="shared" si="11"/>
        <v>kai</v>
      </c>
      <c r="S42" s="2" t="str">
        <f t="shared" si="12"/>
        <v>kai</v>
      </c>
      <c r="T42" s="2" t="str">
        <f t="shared" si="13"/>
        <v>kai</v>
      </c>
      <c r="U42" s="2" t="str">
        <f t="shared" si="14"/>
        <v/>
      </c>
      <c r="V42" s="2" t="str">
        <f t="shared" si="15"/>
        <v/>
      </c>
      <c r="W42" s="2">
        <f t="shared" si="20"/>
        <v>84.68</v>
      </c>
      <c r="X42" s="2" t="str">
        <f t="shared" si="17"/>
        <v/>
      </c>
      <c r="Y42" s="6">
        <f t="shared" si="4"/>
        <v>1041500</v>
      </c>
      <c r="Z42" s="6">
        <f t="shared" si="5"/>
        <v>0</v>
      </c>
      <c r="AA42" s="4">
        <f>SUM(P42:$P$759)+$Z$25</f>
        <v>1801500.0000000023</v>
      </c>
      <c r="AB42" s="4">
        <f>SUM(V42:$W$759)</f>
        <v>435026.08000000042</v>
      </c>
      <c r="AC42" s="4">
        <f t="shared" si="18"/>
        <v>760000.00000000233</v>
      </c>
    </row>
    <row r="43" spans="1:29" x14ac:dyDescent="0.15">
      <c r="A43">
        <v>1</v>
      </c>
      <c r="B43" s="1">
        <v>42751</v>
      </c>
      <c r="C43">
        <v>214.4</v>
      </c>
      <c r="D43">
        <v>214.7</v>
      </c>
      <c r="E43">
        <v>211.4</v>
      </c>
      <c r="F43">
        <v>211.7</v>
      </c>
      <c r="G43">
        <v>107602400</v>
      </c>
      <c r="H43" s="2">
        <f t="shared" si="6"/>
        <v>22779428080</v>
      </c>
      <c r="I43">
        <f t="shared" si="1"/>
        <v>-2.2000000000000171</v>
      </c>
      <c r="J43" t="str">
        <f t="shared" si="7"/>
        <v/>
      </c>
      <c r="L43">
        <f t="shared" si="8"/>
        <v>-2.2000000000000171</v>
      </c>
      <c r="M43">
        <f t="shared" si="9"/>
        <v>-2.2000000000000171</v>
      </c>
      <c r="N43">
        <f t="shared" si="19"/>
        <v>-2.2000000000000171</v>
      </c>
      <c r="O43" s="2">
        <f t="shared" si="2"/>
        <v>5000</v>
      </c>
      <c r="P43" s="2">
        <f t="shared" si="10"/>
        <v>-11000.000000000085</v>
      </c>
      <c r="Q43" s="2">
        <f t="shared" si="3"/>
        <v>1069500</v>
      </c>
      <c r="R43" s="2" t="str">
        <f t="shared" si="11"/>
        <v>kai</v>
      </c>
      <c r="S43" s="2" t="str">
        <f t="shared" si="12"/>
        <v>kai</v>
      </c>
      <c r="T43" s="2" t="str">
        <f t="shared" si="13"/>
        <v>kai</v>
      </c>
      <c r="U43" s="2">
        <f t="shared" si="14"/>
        <v>1069500</v>
      </c>
      <c r="V43" s="2">
        <f t="shared" si="15"/>
        <v>1512</v>
      </c>
      <c r="W43" s="2">
        <f t="shared" si="20"/>
        <v>171.12</v>
      </c>
      <c r="X43" s="2" t="str">
        <f t="shared" si="17"/>
        <v/>
      </c>
      <c r="Y43" s="6">
        <f t="shared" si="4"/>
        <v>1058500</v>
      </c>
      <c r="Z43" s="6">
        <f t="shared" si="5"/>
        <v>0</v>
      </c>
      <c r="AA43" s="4">
        <f>SUM(P43:$P$759)+$Z$25</f>
        <v>1818500.0000000023</v>
      </c>
      <c r="AB43" s="4">
        <f>SUM(V43:$W$759)</f>
        <v>434941.40000000043</v>
      </c>
      <c r="AC43" s="4">
        <f t="shared" si="18"/>
        <v>760000.00000000233</v>
      </c>
    </row>
    <row r="44" spans="1:29" x14ac:dyDescent="0.15">
      <c r="A44">
        <v>1</v>
      </c>
      <c r="B44" s="1">
        <v>42748</v>
      </c>
      <c r="C44">
        <v>212.7</v>
      </c>
      <c r="D44">
        <v>213.9</v>
      </c>
      <c r="E44">
        <v>212.1</v>
      </c>
      <c r="F44">
        <v>213.9</v>
      </c>
      <c r="G44">
        <v>102230200</v>
      </c>
      <c r="H44" s="2">
        <f t="shared" si="6"/>
        <v>21867039780</v>
      </c>
      <c r="I44">
        <f t="shared" si="1"/>
        <v>1.0999999999999943</v>
      </c>
      <c r="J44" t="str">
        <f t="shared" si="7"/>
        <v/>
      </c>
      <c r="L44">
        <f t="shared" si="8"/>
        <v>-1.0999999999999943</v>
      </c>
      <c r="M44">
        <f t="shared" si="9"/>
        <v>-1.0999999999999943</v>
      </c>
      <c r="N44">
        <f t="shared" si="19"/>
        <v>1.0999999999999943</v>
      </c>
      <c r="O44" s="2">
        <f t="shared" si="2"/>
        <v>5000</v>
      </c>
      <c r="P44" s="2">
        <f t="shared" si="10"/>
        <v>-5499.9999999999718</v>
      </c>
      <c r="Q44" s="2">
        <f t="shared" si="3"/>
        <v>1064000</v>
      </c>
      <c r="R44" s="2" t="str">
        <f t="shared" si="11"/>
        <v>uri</v>
      </c>
      <c r="S44" s="2" t="str">
        <f t="shared" si="12"/>
        <v>kai</v>
      </c>
      <c r="T44" s="2" t="str">
        <f t="shared" si="13"/>
        <v>uri</v>
      </c>
      <c r="U44" s="2">
        <f t="shared" si="14"/>
        <v>1064000</v>
      </c>
      <c r="V44" s="2">
        <f t="shared" si="15"/>
        <v>1512</v>
      </c>
      <c r="W44" s="2" t="str">
        <f t="shared" si="20"/>
        <v/>
      </c>
      <c r="X44" s="2">
        <f t="shared" si="17"/>
        <v>170.24</v>
      </c>
      <c r="Y44" s="6">
        <f t="shared" si="4"/>
        <v>1069500</v>
      </c>
      <c r="Z44" s="6">
        <f t="shared" si="5"/>
        <v>0</v>
      </c>
      <c r="AA44" s="4">
        <f>SUM(P44:$P$759)+$Z$25</f>
        <v>1829500.0000000023</v>
      </c>
      <c r="AB44" s="4">
        <f>SUM(V44:$W$759)</f>
        <v>433258.28000000049</v>
      </c>
      <c r="AC44" s="4">
        <f t="shared" si="18"/>
        <v>760000.00000000233</v>
      </c>
    </row>
    <row r="45" spans="1:29" x14ac:dyDescent="0.15">
      <c r="A45">
        <v>1</v>
      </c>
      <c r="B45" s="1">
        <v>42747</v>
      </c>
      <c r="C45">
        <v>214</v>
      </c>
      <c r="D45">
        <v>214.3</v>
      </c>
      <c r="E45">
        <v>211.6</v>
      </c>
      <c r="F45">
        <v>212.8</v>
      </c>
      <c r="G45">
        <v>136269800</v>
      </c>
      <c r="H45" s="2">
        <f t="shared" si="6"/>
        <v>28998213440</v>
      </c>
      <c r="I45">
        <f t="shared" si="1"/>
        <v>-2.7999999999999829</v>
      </c>
      <c r="J45" t="str">
        <f t="shared" si="7"/>
        <v>高値割、安値割</v>
      </c>
      <c r="L45">
        <f t="shared" si="8"/>
        <v>-2.7999999999999829</v>
      </c>
      <c r="M45">
        <f t="shared" si="9"/>
        <v>-2.7999999999999829</v>
      </c>
      <c r="N45">
        <f t="shared" si="19"/>
        <v>2.7999999999999829</v>
      </c>
      <c r="O45" s="2">
        <f t="shared" si="2"/>
        <v>5000</v>
      </c>
      <c r="P45" s="2">
        <f t="shared" si="10"/>
        <v>-13999.999999999915</v>
      </c>
      <c r="Q45" s="2">
        <f t="shared" si="3"/>
        <v>1078000</v>
      </c>
      <c r="R45" s="2" t="str">
        <f t="shared" si="11"/>
        <v>kai</v>
      </c>
      <c r="S45" s="2" t="str">
        <f t="shared" si="12"/>
        <v>uri</v>
      </c>
      <c r="T45" s="2" t="str">
        <f t="shared" si="13"/>
        <v>kai</v>
      </c>
      <c r="U45" s="2">
        <f t="shared" si="14"/>
        <v>1078000</v>
      </c>
      <c r="V45" s="2">
        <f t="shared" si="15"/>
        <v>1512</v>
      </c>
      <c r="W45" s="2">
        <f t="shared" si="20"/>
        <v>172.48</v>
      </c>
      <c r="X45" s="2" t="str">
        <f t="shared" si="17"/>
        <v/>
      </c>
      <c r="Y45" s="6">
        <f t="shared" si="4"/>
        <v>1064000</v>
      </c>
      <c r="Z45" s="6">
        <f t="shared" si="5"/>
        <v>0</v>
      </c>
      <c r="AA45" s="4">
        <f>SUM(P45:$P$759)+$Z$25</f>
        <v>1835000.0000000023</v>
      </c>
      <c r="AB45" s="4">
        <f>SUM(V45:$W$759)</f>
        <v>431746.28000000044</v>
      </c>
      <c r="AC45" s="4">
        <f t="shared" si="18"/>
        <v>771000.00000000233</v>
      </c>
    </row>
    <row r="46" spans="1:29" x14ac:dyDescent="0.15">
      <c r="A46">
        <v>1</v>
      </c>
      <c r="B46" s="1">
        <v>42746</v>
      </c>
      <c r="C46">
        <v>213.3</v>
      </c>
      <c r="D46">
        <v>215.9</v>
      </c>
      <c r="E46">
        <v>213.1</v>
      </c>
      <c r="F46">
        <v>215.6</v>
      </c>
      <c r="G46">
        <v>121067600</v>
      </c>
      <c r="H46" s="2">
        <f t="shared" si="6"/>
        <v>26102174560</v>
      </c>
      <c r="I46">
        <f t="shared" si="1"/>
        <v>3.5</v>
      </c>
      <c r="J46" t="str">
        <f t="shared" si="7"/>
        <v>高値超、安値超</v>
      </c>
      <c r="L46">
        <f t="shared" si="8"/>
        <v>-3.5</v>
      </c>
      <c r="M46">
        <f t="shared" si="9"/>
        <v>-3.5</v>
      </c>
      <c r="N46">
        <f t="shared" si="19"/>
        <v>3.5</v>
      </c>
      <c r="O46" s="2">
        <f t="shared" si="2"/>
        <v>5000</v>
      </c>
      <c r="P46" s="2">
        <f t="shared" si="10"/>
        <v>-17500</v>
      </c>
      <c r="Q46" s="2">
        <f t="shared" si="3"/>
        <v>1060500</v>
      </c>
      <c r="R46" s="2" t="str">
        <f t="shared" si="11"/>
        <v>uri</v>
      </c>
      <c r="S46" s="2" t="str">
        <f t="shared" si="12"/>
        <v>kai</v>
      </c>
      <c r="T46" s="2" t="str">
        <f t="shared" si="13"/>
        <v>uri</v>
      </c>
      <c r="U46" s="2" t="str">
        <f t="shared" si="14"/>
        <v/>
      </c>
      <c r="V46" s="2" t="str">
        <f t="shared" si="15"/>
        <v/>
      </c>
      <c r="W46" s="2" t="str">
        <f t="shared" si="20"/>
        <v/>
      </c>
      <c r="X46" s="2">
        <f t="shared" si="17"/>
        <v>84.84</v>
      </c>
      <c r="Y46" s="6">
        <f t="shared" si="4"/>
        <v>1078000</v>
      </c>
      <c r="Z46" s="6">
        <f t="shared" si="5"/>
        <v>0</v>
      </c>
      <c r="AA46" s="4">
        <f>SUM(P46:$P$759)+$Z$25</f>
        <v>1849000.0000000023</v>
      </c>
      <c r="AB46" s="4">
        <f>SUM(V46:$W$759)</f>
        <v>430061.80000000051</v>
      </c>
      <c r="AC46" s="4">
        <f t="shared" si="18"/>
        <v>771000.00000000233</v>
      </c>
    </row>
    <row r="47" spans="1:29" x14ac:dyDescent="0.15">
      <c r="A47">
        <v>1</v>
      </c>
      <c r="B47" s="1">
        <v>42745</v>
      </c>
      <c r="C47">
        <v>213.6</v>
      </c>
      <c r="D47">
        <v>214.3</v>
      </c>
      <c r="E47">
        <v>212.1</v>
      </c>
      <c r="F47">
        <v>212.1</v>
      </c>
      <c r="G47">
        <v>121214700</v>
      </c>
      <c r="H47" s="2">
        <f t="shared" si="6"/>
        <v>25709637870</v>
      </c>
      <c r="I47">
        <f t="shared" si="1"/>
        <v>-2.3000000000000114</v>
      </c>
      <c r="J47" t="str">
        <f t="shared" si="7"/>
        <v>高値割、安値割</v>
      </c>
      <c r="L47">
        <f t="shared" si="8"/>
        <v>2.3000000000000114</v>
      </c>
      <c r="M47">
        <f t="shared" si="9"/>
        <v>2.3000000000000114</v>
      </c>
      <c r="N47">
        <f t="shared" si="19"/>
        <v>-2.3000000000000114</v>
      </c>
      <c r="O47" s="2">
        <f t="shared" si="2"/>
        <v>5000</v>
      </c>
      <c r="P47" s="2">
        <f t="shared" si="10"/>
        <v>11500.000000000056</v>
      </c>
      <c r="Q47" s="2">
        <f t="shared" si="3"/>
        <v>1072000</v>
      </c>
      <c r="R47" s="2" t="str">
        <f t="shared" si="11"/>
        <v>uri</v>
      </c>
      <c r="S47" s="2" t="str">
        <f t="shared" si="12"/>
        <v>kai</v>
      </c>
      <c r="T47" s="2" t="str">
        <f t="shared" si="13"/>
        <v>uri</v>
      </c>
      <c r="U47" s="2">
        <f t="shared" si="14"/>
        <v>1072000</v>
      </c>
      <c r="V47" s="2">
        <f t="shared" si="15"/>
        <v>1512</v>
      </c>
      <c r="W47" s="2" t="str">
        <f t="shared" si="20"/>
        <v/>
      </c>
      <c r="X47" s="2">
        <f t="shared" si="17"/>
        <v>171.52</v>
      </c>
      <c r="Y47" s="6">
        <f t="shared" si="4"/>
        <v>1060500</v>
      </c>
      <c r="Z47" s="6">
        <f t="shared" si="5"/>
        <v>0</v>
      </c>
      <c r="AA47" s="4">
        <f>SUM(P47:$P$759)+$Z$25</f>
        <v>1866500.0000000023</v>
      </c>
      <c r="AB47" s="4">
        <f>SUM(V47:$W$759)</f>
        <v>430061.80000000051</v>
      </c>
      <c r="AC47" s="4">
        <f t="shared" si="18"/>
        <v>806000.00000000233</v>
      </c>
    </row>
    <row r="48" spans="1:29" x14ac:dyDescent="0.15">
      <c r="A48">
        <v>1</v>
      </c>
      <c r="B48" s="1">
        <v>42741</v>
      </c>
      <c r="C48">
        <v>213.9</v>
      </c>
      <c r="D48">
        <v>215.1</v>
      </c>
      <c r="E48">
        <v>212.9</v>
      </c>
      <c r="F48">
        <v>214.4</v>
      </c>
      <c r="G48">
        <v>127594300</v>
      </c>
      <c r="H48" s="2">
        <f t="shared" si="6"/>
        <v>27356217920</v>
      </c>
      <c r="I48">
        <f t="shared" si="1"/>
        <v>-2.0999999999999943</v>
      </c>
      <c r="J48" t="str">
        <f t="shared" si="7"/>
        <v>高値割、安値割</v>
      </c>
      <c r="L48">
        <f t="shared" si="8"/>
        <v>-2.0999999999999943</v>
      </c>
      <c r="M48">
        <f t="shared" si="9"/>
        <v>-2.0999999999999943</v>
      </c>
      <c r="N48">
        <f t="shared" si="19"/>
        <v>2.0999999999999943</v>
      </c>
      <c r="O48" s="2">
        <f t="shared" si="2"/>
        <v>5000</v>
      </c>
      <c r="P48" s="2">
        <f t="shared" si="10"/>
        <v>-10499.999999999971</v>
      </c>
      <c r="Q48" s="2">
        <f t="shared" si="3"/>
        <v>1082500</v>
      </c>
      <c r="R48" s="2" t="str">
        <f t="shared" si="11"/>
        <v>kai</v>
      </c>
      <c r="S48" s="2" t="str">
        <f t="shared" si="12"/>
        <v>uri</v>
      </c>
      <c r="T48" s="2" t="str">
        <f t="shared" si="13"/>
        <v>kai</v>
      </c>
      <c r="U48" s="2" t="str">
        <f t="shared" si="14"/>
        <v/>
      </c>
      <c r="V48" s="2" t="str">
        <f t="shared" si="15"/>
        <v/>
      </c>
      <c r="W48" s="2">
        <f t="shared" si="20"/>
        <v>86.6</v>
      </c>
      <c r="X48" s="2" t="str">
        <f t="shared" si="17"/>
        <v/>
      </c>
      <c r="Y48" s="6">
        <f t="shared" si="4"/>
        <v>1072000</v>
      </c>
      <c r="Z48" s="6">
        <f t="shared" si="5"/>
        <v>0</v>
      </c>
      <c r="AA48" s="4">
        <f>SUM(P48:$P$759)+$Z$25</f>
        <v>1855000.0000000023</v>
      </c>
      <c r="AB48" s="4">
        <f>SUM(V48:$W$759)</f>
        <v>428549.80000000051</v>
      </c>
      <c r="AC48" s="4">
        <f t="shared" si="18"/>
        <v>783000.00000000233</v>
      </c>
    </row>
    <row r="49" spans="1:29" x14ac:dyDescent="0.15">
      <c r="A49">
        <v>1</v>
      </c>
      <c r="B49" s="1">
        <v>42740</v>
      </c>
      <c r="C49">
        <v>217</v>
      </c>
      <c r="D49">
        <v>217.2</v>
      </c>
      <c r="E49">
        <v>215</v>
      </c>
      <c r="F49">
        <v>216.5</v>
      </c>
      <c r="G49">
        <v>135447400</v>
      </c>
      <c r="H49" s="2">
        <f t="shared" si="6"/>
        <v>29324362100</v>
      </c>
      <c r="I49">
        <f t="shared" si="1"/>
        <v>0.80000000000001137</v>
      </c>
      <c r="J49" t="str">
        <f t="shared" si="7"/>
        <v>高値超、安値超</v>
      </c>
      <c r="L49">
        <f t="shared" si="8"/>
        <v>0.80000000000001137</v>
      </c>
      <c r="M49">
        <f t="shared" si="9"/>
        <v>0.80000000000001137</v>
      </c>
      <c r="N49">
        <f t="shared" si="19"/>
        <v>-0.80000000000001137</v>
      </c>
      <c r="O49" s="2">
        <f t="shared" si="2"/>
        <v>5000</v>
      </c>
      <c r="P49" s="2">
        <f t="shared" si="10"/>
        <v>4000.0000000000568</v>
      </c>
      <c r="Q49" s="2">
        <f t="shared" si="3"/>
        <v>1078500</v>
      </c>
      <c r="R49" s="2" t="str">
        <f t="shared" si="11"/>
        <v>kai</v>
      </c>
      <c r="S49" s="2" t="str">
        <f t="shared" si="12"/>
        <v>uri</v>
      </c>
      <c r="T49" s="2" t="str">
        <f t="shared" si="13"/>
        <v>kai</v>
      </c>
      <c r="U49" s="2">
        <f t="shared" si="14"/>
        <v>1078500</v>
      </c>
      <c r="V49" s="2">
        <f t="shared" si="15"/>
        <v>1512</v>
      </c>
      <c r="W49" s="2">
        <f t="shared" si="20"/>
        <v>172.56</v>
      </c>
      <c r="X49" s="2" t="str">
        <f t="shared" si="17"/>
        <v/>
      </c>
      <c r="Y49" s="6">
        <f t="shared" si="4"/>
        <v>1082500</v>
      </c>
      <c r="Z49" s="6">
        <f t="shared" si="5"/>
        <v>0</v>
      </c>
      <c r="AA49" s="4">
        <f>SUM(P49:$P$759)+$Z$25</f>
        <v>1865500.0000000023</v>
      </c>
      <c r="AB49" s="4">
        <f>SUM(V49:$W$759)</f>
        <v>428463.20000000042</v>
      </c>
      <c r="AC49" s="4">
        <f t="shared" si="18"/>
        <v>783000.00000000233</v>
      </c>
    </row>
    <row r="50" spans="1:29" x14ac:dyDescent="0.15">
      <c r="A50">
        <v>1</v>
      </c>
      <c r="B50" s="1">
        <v>42739</v>
      </c>
      <c r="C50">
        <v>214</v>
      </c>
      <c r="D50">
        <v>216.6</v>
      </c>
      <c r="E50">
        <v>213.4</v>
      </c>
      <c r="F50">
        <v>215.7</v>
      </c>
      <c r="G50">
        <v>182740100</v>
      </c>
      <c r="H50" s="2">
        <f t="shared" si="6"/>
        <v>39417039570</v>
      </c>
      <c r="I50">
        <f t="shared" si="1"/>
        <v>5.8999999999999773</v>
      </c>
      <c r="J50" t="str">
        <f t="shared" si="7"/>
        <v>高値超、安値超</v>
      </c>
      <c r="L50">
        <f t="shared" si="8"/>
        <v>-5.8999999999999773</v>
      </c>
      <c r="M50">
        <f t="shared" si="9"/>
        <v>-5.8999999999999773</v>
      </c>
      <c r="N50">
        <f t="shared" si="19"/>
        <v>5.8999999999999773</v>
      </c>
      <c r="O50" s="2">
        <f t="shared" si="2"/>
        <v>5000</v>
      </c>
      <c r="P50" s="2">
        <f t="shared" si="10"/>
        <v>-29499.999999999887</v>
      </c>
      <c r="Q50" s="2">
        <f t="shared" si="3"/>
        <v>1049000</v>
      </c>
      <c r="R50" s="2" t="str">
        <f t="shared" si="11"/>
        <v>uri</v>
      </c>
      <c r="S50" s="2" t="str">
        <f t="shared" si="12"/>
        <v>kai</v>
      </c>
      <c r="T50" s="2" t="str">
        <f t="shared" si="13"/>
        <v>uri</v>
      </c>
      <c r="U50" s="2" t="str">
        <f t="shared" si="14"/>
        <v/>
      </c>
      <c r="V50" s="2" t="str">
        <f t="shared" si="15"/>
        <v/>
      </c>
      <c r="W50" s="2" t="str">
        <f t="shared" si="20"/>
        <v/>
      </c>
      <c r="X50" s="2">
        <f t="shared" si="17"/>
        <v>83.92</v>
      </c>
      <c r="Y50" s="6">
        <f t="shared" si="4"/>
        <v>1078500</v>
      </c>
      <c r="Z50" s="6">
        <f t="shared" si="5"/>
        <v>0</v>
      </c>
      <c r="AA50" s="4">
        <f>SUM(P50:$P$759)+$Z$25</f>
        <v>1861500.0000000019</v>
      </c>
      <c r="AB50" s="4">
        <f>SUM(V50:$W$759)</f>
        <v>426778.64000000042</v>
      </c>
      <c r="AC50" s="4">
        <f t="shared" si="18"/>
        <v>783000.00000000186</v>
      </c>
    </row>
    <row r="51" spans="1:29" x14ac:dyDescent="0.15">
      <c r="A51">
        <v>1</v>
      </c>
      <c r="B51" s="1">
        <v>42734</v>
      </c>
      <c r="C51">
        <v>206.3</v>
      </c>
      <c r="D51">
        <v>210.9</v>
      </c>
      <c r="E51">
        <v>206</v>
      </c>
      <c r="F51">
        <v>209.8</v>
      </c>
      <c r="G51">
        <v>134881600</v>
      </c>
      <c r="H51" s="2">
        <f t="shared" si="6"/>
        <v>28298159680</v>
      </c>
      <c r="I51">
        <f t="shared" si="1"/>
        <v>0.60000000000002274</v>
      </c>
      <c r="J51" t="str">
        <f t="shared" si="7"/>
        <v>高値割、安値割</v>
      </c>
      <c r="L51">
        <f t="shared" si="8"/>
        <v>-0.60000000000002274</v>
      </c>
      <c r="M51">
        <f t="shared" si="9"/>
        <v>-0.60000000000002274</v>
      </c>
      <c r="N51">
        <f t="shared" si="19"/>
        <v>0.60000000000002274</v>
      </c>
      <c r="O51" s="2">
        <f t="shared" si="2"/>
        <v>5000</v>
      </c>
      <c r="P51" s="2">
        <f t="shared" si="10"/>
        <v>-3000.0000000001137</v>
      </c>
      <c r="Q51" s="2">
        <f t="shared" si="3"/>
        <v>1046000</v>
      </c>
      <c r="R51" s="2" t="str">
        <f t="shared" si="11"/>
        <v>uri</v>
      </c>
      <c r="S51" s="2" t="str">
        <f t="shared" si="12"/>
        <v>kai</v>
      </c>
      <c r="T51" s="2" t="str">
        <f t="shared" si="13"/>
        <v>uri</v>
      </c>
      <c r="U51" s="2">
        <f t="shared" si="14"/>
        <v>1046000</v>
      </c>
      <c r="V51" s="2">
        <f t="shared" si="15"/>
        <v>1512</v>
      </c>
      <c r="W51" s="2" t="str">
        <f t="shared" si="20"/>
        <v/>
      </c>
      <c r="X51" s="2">
        <f t="shared" si="17"/>
        <v>167.36</v>
      </c>
      <c r="Y51" s="6">
        <f t="shared" si="4"/>
        <v>1049000</v>
      </c>
      <c r="Z51" s="6">
        <f t="shared" si="5"/>
        <v>0</v>
      </c>
      <c r="AA51" s="4">
        <f>SUM(P51:$P$759)+$Z$25</f>
        <v>1891000.0000000023</v>
      </c>
      <c r="AB51" s="4">
        <f>SUM(V51:$W$759)</f>
        <v>426778.64000000042</v>
      </c>
      <c r="AC51" s="4">
        <f t="shared" si="18"/>
        <v>842000.00000000233</v>
      </c>
    </row>
    <row r="52" spans="1:29" x14ac:dyDescent="0.15">
      <c r="A52">
        <v>1</v>
      </c>
      <c r="B52" s="1">
        <v>42733</v>
      </c>
      <c r="C52">
        <v>212.4</v>
      </c>
      <c r="D52">
        <v>212.5</v>
      </c>
      <c r="E52">
        <v>208.2</v>
      </c>
      <c r="F52">
        <v>209.2</v>
      </c>
      <c r="G52">
        <v>178763900</v>
      </c>
      <c r="H52" s="2">
        <f t="shared" si="6"/>
        <v>37397407880</v>
      </c>
      <c r="I52">
        <f t="shared" si="1"/>
        <v>-5.3000000000000114</v>
      </c>
      <c r="J52" t="str">
        <f t="shared" si="7"/>
        <v>高値割、安値割</v>
      </c>
      <c r="L52">
        <f t="shared" si="8"/>
        <v>-5.3000000000000114</v>
      </c>
      <c r="M52">
        <f t="shared" si="9"/>
        <v>-5.3000000000000114</v>
      </c>
      <c r="N52">
        <f t="shared" si="19"/>
        <v>-5.3000000000000114</v>
      </c>
      <c r="O52" s="2">
        <f t="shared" si="2"/>
        <v>5000</v>
      </c>
      <c r="P52" s="2">
        <f t="shared" si="10"/>
        <v>-26500.000000000058</v>
      </c>
      <c r="Q52" s="2">
        <f t="shared" si="3"/>
        <v>1072500</v>
      </c>
      <c r="R52" s="2" t="str">
        <f t="shared" si="11"/>
        <v>kai</v>
      </c>
      <c r="S52" s="2" t="str">
        <f t="shared" si="12"/>
        <v>kai</v>
      </c>
      <c r="T52" s="2" t="str">
        <f t="shared" si="13"/>
        <v>kai</v>
      </c>
      <c r="U52" s="2" t="str">
        <f t="shared" si="14"/>
        <v/>
      </c>
      <c r="V52" s="2" t="str">
        <f t="shared" si="15"/>
        <v/>
      </c>
      <c r="W52" s="2">
        <f t="shared" si="20"/>
        <v>85.8</v>
      </c>
      <c r="X52" s="2" t="str">
        <f t="shared" si="17"/>
        <v/>
      </c>
      <c r="Y52" s="6">
        <f t="shared" si="4"/>
        <v>1046000</v>
      </c>
      <c r="Z52" s="6">
        <f t="shared" si="5"/>
        <v>0</v>
      </c>
      <c r="AA52" s="4">
        <f>SUM(P52:$P$759)+$Z$25</f>
        <v>1894000.0000000023</v>
      </c>
      <c r="AB52" s="4">
        <f>SUM(V52:$W$759)</f>
        <v>425266.64000000042</v>
      </c>
      <c r="AC52" s="4">
        <f t="shared" si="18"/>
        <v>848000.00000000233</v>
      </c>
    </row>
    <row r="53" spans="1:29" x14ac:dyDescent="0.15">
      <c r="A53">
        <v>1</v>
      </c>
      <c r="B53" s="1">
        <v>42732</v>
      </c>
      <c r="C53">
        <v>216.5</v>
      </c>
      <c r="D53">
        <v>216.8</v>
      </c>
      <c r="E53">
        <v>214</v>
      </c>
      <c r="F53">
        <v>214.5</v>
      </c>
      <c r="G53">
        <v>100763000</v>
      </c>
      <c r="H53" s="2">
        <f t="shared" si="6"/>
        <v>21613663500</v>
      </c>
      <c r="I53">
        <f t="shared" si="1"/>
        <v>-1.1999999999999886</v>
      </c>
      <c r="J53" t="str">
        <f t="shared" si="7"/>
        <v/>
      </c>
      <c r="L53">
        <f t="shared" si="8"/>
        <v>-1.1999999999999886</v>
      </c>
      <c r="M53">
        <f t="shared" si="9"/>
        <v>-1.1999999999999886</v>
      </c>
      <c r="N53">
        <f t="shared" si="19"/>
        <v>-1.1999999999999886</v>
      </c>
      <c r="O53" s="2">
        <f t="shared" si="2"/>
        <v>5000</v>
      </c>
      <c r="P53" s="2">
        <f t="shared" si="10"/>
        <v>-5999.9999999999436</v>
      </c>
      <c r="Q53" s="2">
        <f t="shared" si="3"/>
        <v>1078500</v>
      </c>
      <c r="R53" s="2" t="str">
        <f t="shared" si="11"/>
        <v>kai</v>
      </c>
      <c r="S53" s="2" t="str">
        <f t="shared" si="12"/>
        <v>kai</v>
      </c>
      <c r="T53" s="2" t="str">
        <f t="shared" si="13"/>
        <v>kai</v>
      </c>
      <c r="U53" s="2">
        <f t="shared" si="14"/>
        <v>1078500</v>
      </c>
      <c r="V53" s="2">
        <f t="shared" si="15"/>
        <v>1512</v>
      </c>
      <c r="W53" s="2">
        <f t="shared" si="20"/>
        <v>172.56</v>
      </c>
      <c r="X53" s="2" t="str">
        <f t="shared" si="17"/>
        <v/>
      </c>
      <c r="Y53" s="6">
        <f t="shared" si="4"/>
        <v>1072500</v>
      </c>
      <c r="Z53" s="6">
        <f t="shared" si="5"/>
        <v>0</v>
      </c>
      <c r="AA53" s="4">
        <f>SUM(P53:$P$759)+$Z$25</f>
        <v>1920500.0000000023</v>
      </c>
      <c r="AB53" s="4">
        <f>SUM(V53:$W$759)</f>
        <v>425180.84000000043</v>
      </c>
      <c r="AC53" s="4">
        <f t="shared" si="18"/>
        <v>848000.00000000233</v>
      </c>
    </row>
    <row r="54" spans="1:29" x14ac:dyDescent="0.15">
      <c r="A54">
        <v>1</v>
      </c>
      <c r="B54" s="1">
        <v>42731</v>
      </c>
      <c r="C54">
        <v>214</v>
      </c>
      <c r="D54">
        <v>217.7</v>
      </c>
      <c r="E54">
        <v>213.6</v>
      </c>
      <c r="F54">
        <v>215.7</v>
      </c>
      <c r="G54">
        <v>152006300</v>
      </c>
      <c r="H54" s="2">
        <f t="shared" si="6"/>
        <v>32787758910</v>
      </c>
      <c r="I54">
        <f t="shared" si="1"/>
        <v>0.79999999999998295</v>
      </c>
      <c r="J54" t="str">
        <f t="shared" si="7"/>
        <v/>
      </c>
      <c r="L54">
        <f t="shared" si="8"/>
        <v>-0.79999999999998295</v>
      </c>
      <c r="M54">
        <f t="shared" si="9"/>
        <v>-0.79999999999998295</v>
      </c>
      <c r="N54">
        <f t="shared" si="19"/>
        <v>0.79999999999998295</v>
      </c>
      <c r="O54" s="2">
        <f t="shared" si="2"/>
        <v>5000</v>
      </c>
      <c r="P54" s="2">
        <f t="shared" si="10"/>
        <v>-3999.9999999999145</v>
      </c>
      <c r="Q54" s="2">
        <f t="shared" si="3"/>
        <v>1074500</v>
      </c>
      <c r="R54" s="2" t="str">
        <f t="shared" si="11"/>
        <v>uri</v>
      </c>
      <c r="S54" s="2" t="str">
        <f t="shared" si="12"/>
        <v>kai</v>
      </c>
      <c r="T54" s="2" t="str">
        <f t="shared" si="13"/>
        <v>uri</v>
      </c>
      <c r="U54" s="2" t="str">
        <f t="shared" si="14"/>
        <v/>
      </c>
      <c r="V54" s="2" t="str">
        <f t="shared" si="15"/>
        <v/>
      </c>
      <c r="W54" s="2" t="str">
        <f t="shared" si="20"/>
        <v/>
      </c>
      <c r="X54" s="2">
        <f t="shared" si="17"/>
        <v>85.96</v>
      </c>
      <c r="Y54" s="6">
        <f t="shared" si="4"/>
        <v>1078500</v>
      </c>
      <c r="Z54" s="6">
        <f t="shared" si="5"/>
        <v>0</v>
      </c>
      <c r="AA54" s="4">
        <f>SUM(P54:$P$759)+$Z$25</f>
        <v>1926500.0000000023</v>
      </c>
      <c r="AB54" s="4">
        <f>SUM(V54:$W$759)</f>
        <v>423496.28000000044</v>
      </c>
      <c r="AC54" s="4">
        <f t="shared" si="18"/>
        <v>848000.00000000233</v>
      </c>
    </row>
    <row r="55" spans="1:29" x14ac:dyDescent="0.15">
      <c r="A55">
        <v>1</v>
      </c>
      <c r="B55" s="1">
        <v>42730</v>
      </c>
      <c r="C55">
        <v>215.1</v>
      </c>
      <c r="D55">
        <v>216.1</v>
      </c>
      <c r="E55">
        <v>213.8</v>
      </c>
      <c r="F55">
        <v>214.9</v>
      </c>
      <c r="G55">
        <v>136289000</v>
      </c>
      <c r="H55" s="2">
        <f t="shared" si="6"/>
        <v>29288506100</v>
      </c>
      <c r="I55">
        <f t="shared" si="1"/>
        <v>-2.2999999999999829</v>
      </c>
      <c r="J55" t="str">
        <f t="shared" si="7"/>
        <v>高値割、安値割</v>
      </c>
      <c r="L55">
        <f t="shared" si="8"/>
        <v>2.2999999999999829</v>
      </c>
      <c r="M55">
        <f t="shared" si="9"/>
        <v>2.2999999999999829</v>
      </c>
      <c r="N55">
        <f t="shared" si="19"/>
        <v>-2.2999999999999829</v>
      </c>
      <c r="O55" s="2">
        <f t="shared" si="2"/>
        <v>5000</v>
      </c>
      <c r="P55" s="2">
        <f t="shared" si="10"/>
        <v>11499.999999999915</v>
      </c>
      <c r="Q55" s="2">
        <f t="shared" si="3"/>
        <v>1086000</v>
      </c>
      <c r="R55" s="2" t="str">
        <f t="shared" si="11"/>
        <v>uri</v>
      </c>
      <c r="S55" s="2" t="str">
        <f t="shared" si="12"/>
        <v>kai</v>
      </c>
      <c r="T55" s="2" t="str">
        <f t="shared" si="13"/>
        <v>uri</v>
      </c>
      <c r="U55" s="2">
        <f t="shared" si="14"/>
        <v>1086000</v>
      </c>
      <c r="V55" s="2">
        <f t="shared" si="15"/>
        <v>1512</v>
      </c>
      <c r="W55" s="2" t="str">
        <f t="shared" si="20"/>
        <v/>
      </c>
      <c r="X55" s="2">
        <f t="shared" si="17"/>
        <v>173.76</v>
      </c>
      <c r="Y55" s="6">
        <f t="shared" si="4"/>
        <v>1074500</v>
      </c>
      <c r="Z55" s="6">
        <f t="shared" si="5"/>
        <v>0</v>
      </c>
      <c r="AA55" s="4">
        <f>SUM(P55:$P$759)+$Z$25</f>
        <v>1930500.0000000023</v>
      </c>
      <c r="AB55" s="4">
        <f>SUM(V55:$W$759)</f>
        <v>423496.28000000044</v>
      </c>
      <c r="AC55" s="4">
        <f t="shared" si="18"/>
        <v>856000.00000000233</v>
      </c>
    </row>
    <row r="56" spans="1:29" x14ac:dyDescent="0.15">
      <c r="A56">
        <v>1</v>
      </c>
      <c r="B56" s="1">
        <v>42726</v>
      </c>
      <c r="C56">
        <v>218</v>
      </c>
      <c r="D56">
        <v>218.3</v>
      </c>
      <c r="E56">
        <v>214.3</v>
      </c>
      <c r="F56">
        <v>217.2</v>
      </c>
      <c r="G56">
        <v>173835100</v>
      </c>
      <c r="H56" s="2">
        <f t="shared" si="6"/>
        <v>37756983720</v>
      </c>
      <c r="I56">
        <f t="shared" si="1"/>
        <v>-2</v>
      </c>
      <c r="J56" t="str">
        <f t="shared" si="7"/>
        <v>高値割、安値割</v>
      </c>
      <c r="L56">
        <f t="shared" si="8"/>
        <v>-2</v>
      </c>
      <c r="M56">
        <f t="shared" si="9"/>
        <v>-2</v>
      </c>
      <c r="N56">
        <f t="shared" si="19"/>
        <v>2</v>
      </c>
      <c r="O56" s="2">
        <f t="shared" si="2"/>
        <v>5000</v>
      </c>
      <c r="P56" s="2">
        <f t="shared" si="10"/>
        <v>-10000</v>
      </c>
      <c r="Q56" s="2">
        <f t="shared" si="3"/>
        <v>1096000</v>
      </c>
      <c r="R56" s="2" t="str">
        <f t="shared" si="11"/>
        <v>kai</v>
      </c>
      <c r="S56" s="2" t="str">
        <f t="shared" si="12"/>
        <v>uri</v>
      </c>
      <c r="T56" s="2" t="str">
        <f t="shared" si="13"/>
        <v>kai</v>
      </c>
      <c r="U56" s="2">
        <f t="shared" si="14"/>
        <v>1096000</v>
      </c>
      <c r="V56" s="2">
        <f t="shared" si="15"/>
        <v>1512</v>
      </c>
      <c r="W56" s="2">
        <f t="shared" si="20"/>
        <v>175.36</v>
      </c>
      <c r="X56" s="2" t="str">
        <f t="shared" si="17"/>
        <v/>
      </c>
      <c r="Y56" s="6">
        <f t="shared" si="4"/>
        <v>1086000</v>
      </c>
      <c r="Z56" s="6">
        <f t="shared" si="5"/>
        <v>0</v>
      </c>
      <c r="AA56" s="4">
        <f>SUM(P56:$P$759)+$Z$25</f>
        <v>1919000.0000000023</v>
      </c>
      <c r="AB56" s="4">
        <f>SUM(V56:$W$759)</f>
        <v>421984.28000000044</v>
      </c>
      <c r="AC56" s="4">
        <f t="shared" si="18"/>
        <v>833000.00000000233</v>
      </c>
    </row>
    <row r="57" spans="1:29" x14ac:dyDescent="0.15">
      <c r="A57">
        <v>1</v>
      </c>
      <c r="B57" s="1">
        <v>42725</v>
      </c>
      <c r="C57">
        <v>220</v>
      </c>
      <c r="D57">
        <v>221.8</v>
      </c>
      <c r="E57">
        <v>218.7</v>
      </c>
      <c r="F57">
        <v>219.2</v>
      </c>
      <c r="G57">
        <v>163218800</v>
      </c>
      <c r="H57" s="2">
        <f t="shared" si="6"/>
        <v>35777560960</v>
      </c>
      <c r="I57">
        <f t="shared" si="1"/>
        <v>-0.20000000000001705</v>
      </c>
      <c r="J57" t="str">
        <f t="shared" si="7"/>
        <v>高値超、安値超</v>
      </c>
      <c r="L57">
        <f t="shared" si="8"/>
        <v>0.20000000000001705</v>
      </c>
      <c r="M57">
        <f t="shared" si="9"/>
        <v>0.20000000000001705</v>
      </c>
      <c r="N57">
        <f t="shared" si="19"/>
        <v>-0.20000000000001705</v>
      </c>
      <c r="O57" s="2">
        <f t="shared" si="2"/>
        <v>5000</v>
      </c>
      <c r="P57" s="2">
        <f t="shared" si="10"/>
        <v>1000.0000000000853</v>
      </c>
      <c r="Q57" s="2">
        <f t="shared" si="3"/>
        <v>1097000</v>
      </c>
      <c r="R57" s="2" t="str">
        <f t="shared" si="11"/>
        <v>uri</v>
      </c>
      <c r="S57" s="2" t="str">
        <f t="shared" si="12"/>
        <v>kai</v>
      </c>
      <c r="T57" s="2" t="str">
        <f t="shared" si="13"/>
        <v>uri</v>
      </c>
      <c r="U57" s="2" t="str">
        <f t="shared" si="14"/>
        <v/>
      </c>
      <c r="V57" s="2" t="str">
        <f t="shared" si="15"/>
        <v/>
      </c>
      <c r="W57" s="2" t="str">
        <f t="shared" si="20"/>
        <v/>
      </c>
      <c r="X57" s="2">
        <f t="shared" si="17"/>
        <v>87.76</v>
      </c>
      <c r="Y57" s="6">
        <f t="shared" si="4"/>
        <v>1096000</v>
      </c>
      <c r="Z57" s="6">
        <f t="shared" si="5"/>
        <v>0</v>
      </c>
      <c r="AA57" s="4">
        <f>SUM(P57:$P$759)+$Z$25</f>
        <v>1929000.0000000023</v>
      </c>
      <c r="AB57" s="4">
        <f>SUM(V57:$W$759)</f>
        <v>420296.92000000039</v>
      </c>
      <c r="AC57" s="4">
        <f t="shared" si="18"/>
        <v>833000.00000000233</v>
      </c>
    </row>
    <row r="58" spans="1:29" x14ac:dyDescent="0.15">
      <c r="A58">
        <v>1</v>
      </c>
      <c r="B58" s="1">
        <v>42724</v>
      </c>
      <c r="C58">
        <v>220.3</v>
      </c>
      <c r="D58">
        <v>220.6</v>
      </c>
      <c r="E58">
        <v>217.2</v>
      </c>
      <c r="F58">
        <v>219.4</v>
      </c>
      <c r="G58">
        <v>139814800</v>
      </c>
      <c r="H58" s="2">
        <f t="shared" si="6"/>
        <v>30675367120</v>
      </c>
      <c r="I58">
        <f t="shared" si="1"/>
        <v>-1.5</v>
      </c>
      <c r="J58" t="str">
        <f t="shared" si="7"/>
        <v>高値割、安値割</v>
      </c>
      <c r="L58">
        <f t="shared" si="8"/>
        <v>1.5</v>
      </c>
      <c r="M58">
        <f t="shared" si="9"/>
        <v>1.5</v>
      </c>
      <c r="N58">
        <f t="shared" si="19"/>
        <v>-1.5</v>
      </c>
      <c r="O58" s="2">
        <f t="shared" si="2"/>
        <v>5000</v>
      </c>
      <c r="P58" s="2">
        <f t="shared" si="10"/>
        <v>7500</v>
      </c>
      <c r="Q58" s="2">
        <f t="shared" si="3"/>
        <v>1104500</v>
      </c>
      <c r="R58" s="2" t="str">
        <f t="shared" si="11"/>
        <v>uri</v>
      </c>
      <c r="S58" s="2" t="str">
        <f t="shared" si="12"/>
        <v>kai</v>
      </c>
      <c r="T58" s="2" t="str">
        <f t="shared" si="13"/>
        <v>uri</v>
      </c>
      <c r="U58" s="2">
        <f t="shared" si="14"/>
        <v>1104500</v>
      </c>
      <c r="V58" s="2">
        <f t="shared" si="15"/>
        <v>1512</v>
      </c>
      <c r="W58" s="2" t="str">
        <f t="shared" si="20"/>
        <v/>
      </c>
      <c r="X58" s="2">
        <f t="shared" si="17"/>
        <v>176.72</v>
      </c>
      <c r="Y58" s="6">
        <f t="shared" si="4"/>
        <v>1097000</v>
      </c>
      <c r="Z58" s="6">
        <f t="shared" si="5"/>
        <v>0</v>
      </c>
      <c r="AA58" s="4">
        <f>SUM(P58:$P$759)+$Z$25</f>
        <v>1928000.0000000019</v>
      </c>
      <c r="AB58" s="4">
        <f>SUM(V58:$W$759)</f>
        <v>420296.92000000039</v>
      </c>
      <c r="AC58" s="4">
        <f t="shared" si="18"/>
        <v>831000.00000000186</v>
      </c>
    </row>
    <row r="59" spans="1:29" x14ac:dyDescent="0.15">
      <c r="A59">
        <v>1</v>
      </c>
      <c r="B59" s="1">
        <v>42723</v>
      </c>
      <c r="C59">
        <v>222.4</v>
      </c>
      <c r="D59">
        <v>223.7</v>
      </c>
      <c r="E59">
        <v>220.7</v>
      </c>
      <c r="F59">
        <v>220.9</v>
      </c>
      <c r="G59">
        <v>142766200</v>
      </c>
      <c r="H59" s="2">
        <f t="shared" si="6"/>
        <v>31537053580</v>
      </c>
      <c r="I59">
        <f t="shared" si="1"/>
        <v>-3.4000000000000057</v>
      </c>
      <c r="J59" t="str">
        <f t="shared" si="7"/>
        <v>高値割、安値割</v>
      </c>
      <c r="L59">
        <f t="shared" si="8"/>
        <v>-3.4000000000000057</v>
      </c>
      <c r="M59">
        <f t="shared" si="9"/>
        <v>-3.4000000000000057</v>
      </c>
      <c r="N59">
        <f t="shared" si="19"/>
        <v>3.4000000000000057</v>
      </c>
      <c r="O59" s="2">
        <f t="shared" si="2"/>
        <v>5000</v>
      </c>
      <c r="P59" s="2">
        <f t="shared" si="10"/>
        <v>-17000.000000000029</v>
      </c>
      <c r="Q59" s="2">
        <f t="shared" si="3"/>
        <v>1121500</v>
      </c>
      <c r="R59" s="2" t="str">
        <f t="shared" si="11"/>
        <v>kai</v>
      </c>
      <c r="S59" s="2" t="str">
        <f t="shared" si="12"/>
        <v>uri</v>
      </c>
      <c r="T59" s="2" t="str">
        <f t="shared" si="13"/>
        <v>kai</v>
      </c>
      <c r="U59" s="2" t="str">
        <f t="shared" si="14"/>
        <v/>
      </c>
      <c r="V59" s="2" t="str">
        <f t="shared" si="15"/>
        <v/>
      </c>
      <c r="W59" s="2">
        <f t="shared" si="20"/>
        <v>89.72</v>
      </c>
      <c r="X59" s="2" t="str">
        <f t="shared" si="17"/>
        <v/>
      </c>
      <c r="Y59" s="6">
        <f t="shared" si="4"/>
        <v>1104500</v>
      </c>
      <c r="Z59" s="6">
        <f t="shared" si="5"/>
        <v>0</v>
      </c>
      <c r="AA59" s="4">
        <f>SUM(P59:$P$759)+$Z$25</f>
        <v>1920500.0000000019</v>
      </c>
      <c r="AB59" s="4">
        <f>SUM(V59:$W$759)</f>
        <v>418784.92000000033</v>
      </c>
      <c r="AC59" s="4">
        <f t="shared" si="18"/>
        <v>816000.00000000186</v>
      </c>
    </row>
    <row r="60" spans="1:29" x14ac:dyDescent="0.15">
      <c r="A60">
        <v>1</v>
      </c>
      <c r="B60" s="1">
        <v>42720</v>
      </c>
      <c r="C60">
        <v>222.5</v>
      </c>
      <c r="D60">
        <v>224.5</v>
      </c>
      <c r="E60">
        <v>221.6</v>
      </c>
      <c r="F60">
        <v>224.3</v>
      </c>
      <c r="G60">
        <v>255725700</v>
      </c>
      <c r="H60" s="2">
        <f t="shared" si="6"/>
        <v>57359274510</v>
      </c>
      <c r="I60">
        <f t="shared" si="1"/>
        <v>4.8000000000000114</v>
      </c>
      <c r="J60" t="str">
        <f t="shared" si="7"/>
        <v>高値超、安値超</v>
      </c>
      <c r="L60">
        <f t="shared" si="8"/>
        <v>4.8000000000000114</v>
      </c>
      <c r="M60">
        <f t="shared" si="9"/>
        <v>4.8000000000000114</v>
      </c>
      <c r="N60">
        <f t="shared" si="19"/>
        <v>-4.8000000000000114</v>
      </c>
      <c r="O60" s="2">
        <f t="shared" si="2"/>
        <v>5000</v>
      </c>
      <c r="P60" s="2">
        <f t="shared" si="10"/>
        <v>24000.000000000058</v>
      </c>
      <c r="Q60" s="2">
        <f t="shared" si="3"/>
        <v>1097500</v>
      </c>
      <c r="R60" s="2" t="str">
        <f t="shared" si="11"/>
        <v>kai</v>
      </c>
      <c r="S60" s="2" t="str">
        <f t="shared" si="12"/>
        <v>uri</v>
      </c>
      <c r="T60" s="2" t="str">
        <f t="shared" si="13"/>
        <v>kai</v>
      </c>
      <c r="U60" s="2" t="str">
        <f t="shared" si="14"/>
        <v/>
      </c>
      <c r="V60" s="2" t="str">
        <f t="shared" si="15"/>
        <v/>
      </c>
      <c r="W60" s="2">
        <f t="shared" si="20"/>
        <v>87.8</v>
      </c>
      <c r="X60" s="2" t="str">
        <f t="shared" si="17"/>
        <v/>
      </c>
      <c r="Y60" s="6">
        <f t="shared" si="4"/>
        <v>1121500</v>
      </c>
      <c r="Z60" s="6">
        <f t="shared" si="5"/>
        <v>0</v>
      </c>
      <c r="AA60" s="4">
        <f>SUM(P60:$P$759)+$Z$25</f>
        <v>1937500.0000000023</v>
      </c>
      <c r="AB60" s="4">
        <f>SUM(V60:$W$759)</f>
        <v>418695.20000000036</v>
      </c>
      <c r="AC60" s="4">
        <f t="shared" si="18"/>
        <v>816000.00000000233</v>
      </c>
    </row>
    <row r="61" spans="1:29" x14ac:dyDescent="0.15">
      <c r="A61">
        <v>1</v>
      </c>
      <c r="B61" s="1">
        <v>42719</v>
      </c>
      <c r="C61">
        <v>220.6</v>
      </c>
      <c r="D61">
        <v>223.4</v>
      </c>
      <c r="E61">
        <v>218.6</v>
      </c>
      <c r="F61">
        <v>219.5</v>
      </c>
      <c r="G61">
        <v>218832200</v>
      </c>
      <c r="H61" s="2">
        <f t="shared" si="6"/>
        <v>48033667900</v>
      </c>
      <c r="I61">
        <f t="shared" si="1"/>
        <v>-0.59999999999999432</v>
      </c>
      <c r="J61" t="str">
        <f t="shared" si="7"/>
        <v>高値超、安値超</v>
      </c>
      <c r="L61">
        <f t="shared" si="8"/>
        <v>-0.59999999999999432</v>
      </c>
      <c r="M61">
        <f t="shared" si="9"/>
        <v>-0.59999999999999432</v>
      </c>
      <c r="N61">
        <f t="shared" si="19"/>
        <v>0.59999999999999432</v>
      </c>
      <c r="O61" s="2">
        <f t="shared" si="2"/>
        <v>5000</v>
      </c>
      <c r="P61" s="2">
        <f t="shared" si="10"/>
        <v>-2999.9999999999718</v>
      </c>
      <c r="Q61" s="2">
        <f t="shared" si="3"/>
        <v>1100500</v>
      </c>
      <c r="R61" s="2" t="str">
        <f t="shared" si="11"/>
        <v>kai</v>
      </c>
      <c r="S61" s="2" t="str">
        <f t="shared" si="12"/>
        <v>uri</v>
      </c>
      <c r="T61" s="2" t="str">
        <f t="shared" si="13"/>
        <v>kai</v>
      </c>
      <c r="U61" s="2" t="str">
        <f t="shared" si="14"/>
        <v/>
      </c>
      <c r="V61" s="2" t="str">
        <f t="shared" si="15"/>
        <v/>
      </c>
      <c r="W61" s="2">
        <f t="shared" si="20"/>
        <v>88.04</v>
      </c>
      <c r="X61" s="2" t="str">
        <f t="shared" si="17"/>
        <v/>
      </c>
      <c r="Y61" s="6">
        <f t="shared" si="4"/>
        <v>1097500</v>
      </c>
      <c r="Z61" s="6">
        <f t="shared" si="5"/>
        <v>0</v>
      </c>
      <c r="AA61" s="4">
        <f>SUM(P61:$P$759)+$Z$25</f>
        <v>1913500.0000000019</v>
      </c>
      <c r="AB61" s="4">
        <f>SUM(V61:$W$759)</f>
        <v>418607.40000000037</v>
      </c>
      <c r="AC61" s="4">
        <f t="shared" si="18"/>
        <v>816000.00000000186</v>
      </c>
    </row>
    <row r="62" spans="1:29" x14ac:dyDescent="0.15">
      <c r="A62">
        <v>1</v>
      </c>
      <c r="B62" s="1">
        <v>42718</v>
      </c>
      <c r="C62">
        <v>220.2</v>
      </c>
      <c r="D62">
        <v>220.7</v>
      </c>
      <c r="E62">
        <v>218.2</v>
      </c>
      <c r="F62">
        <v>220.1</v>
      </c>
      <c r="G62">
        <v>158235600</v>
      </c>
      <c r="H62" s="2">
        <f t="shared" si="6"/>
        <v>34827655560</v>
      </c>
      <c r="I62">
        <f t="shared" si="1"/>
        <v>9.9999999999994316E-2</v>
      </c>
      <c r="J62" t="str">
        <f t="shared" si="7"/>
        <v>高値超、安値超</v>
      </c>
      <c r="L62">
        <f t="shared" si="8"/>
        <v>9.9999999999994316E-2</v>
      </c>
      <c r="M62">
        <f t="shared" si="9"/>
        <v>9.9999999999994316E-2</v>
      </c>
      <c r="N62">
        <f t="shared" si="19"/>
        <v>9.9999999999994316E-2</v>
      </c>
      <c r="O62" s="2">
        <f t="shared" si="2"/>
        <v>5000</v>
      </c>
      <c r="P62" s="2">
        <f t="shared" si="10"/>
        <v>499.99999999997158</v>
      </c>
      <c r="Q62" s="2">
        <f t="shared" si="3"/>
        <v>1100000</v>
      </c>
      <c r="R62" s="2" t="str">
        <f t="shared" si="11"/>
        <v>kai</v>
      </c>
      <c r="S62" s="2" t="str">
        <f t="shared" si="12"/>
        <v>kai</v>
      </c>
      <c r="T62" s="2" t="str">
        <f t="shared" si="13"/>
        <v>kai</v>
      </c>
      <c r="U62" s="2" t="str">
        <f t="shared" si="14"/>
        <v/>
      </c>
      <c r="V62" s="2" t="str">
        <f t="shared" si="15"/>
        <v/>
      </c>
      <c r="W62" s="2">
        <f t="shared" si="20"/>
        <v>88</v>
      </c>
      <c r="X62" s="2" t="str">
        <f t="shared" si="17"/>
        <v/>
      </c>
      <c r="Y62" s="6">
        <f t="shared" si="4"/>
        <v>1100500</v>
      </c>
      <c r="Z62" s="6">
        <f t="shared" si="5"/>
        <v>0</v>
      </c>
      <c r="AA62" s="4">
        <f>SUM(P62:$P$759)+$Z$25</f>
        <v>1916500.0000000019</v>
      </c>
      <c r="AB62" s="4">
        <f>SUM(V62:$W$759)</f>
        <v>418519.36000000034</v>
      </c>
      <c r="AC62" s="4">
        <f t="shared" si="18"/>
        <v>816000.00000000186</v>
      </c>
    </row>
    <row r="63" spans="1:29" x14ac:dyDescent="0.15">
      <c r="A63">
        <v>1</v>
      </c>
      <c r="B63" s="1">
        <v>42717</v>
      </c>
      <c r="C63">
        <v>217</v>
      </c>
      <c r="D63">
        <v>220.5</v>
      </c>
      <c r="E63">
        <v>217</v>
      </c>
      <c r="F63">
        <v>220</v>
      </c>
      <c r="G63">
        <v>194814200</v>
      </c>
      <c r="H63" s="2">
        <f t="shared" si="6"/>
        <v>42859124000</v>
      </c>
      <c r="I63">
        <f t="shared" si="1"/>
        <v>-0.69999999999998863</v>
      </c>
      <c r="J63" t="str">
        <f t="shared" si="7"/>
        <v/>
      </c>
      <c r="L63">
        <f t="shared" si="8"/>
        <v>-0.69999999999998863</v>
      </c>
      <c r="M63">
        <f t="shared" si="9"/>
        <v>-0.69999999999998863</v>
      </c>
      <c r="N63">
        <f t="shared" si="19"/>
        <v>-0.69999999999998863</v>
      </c>
      <c r="O63" s="2">
        <f t="shared" si="2"/>
        <v>5000</v>
      </c>
      <c r="P63" s="2">
        <f t="shared" si="10"/>
        <v>-3499.9999999999432</v>
      </c>
      <c r="Q63" s="2">
        <f t="shared" si="3"/>
        <v>1103500</v>
      </c>
      <c r="R63" s="2" t="str">
        <f t="shared" si="11"/>
        <v>kai</v>
      </c>
      <c r="S63" s="2" t="str">
        <f t="shared" si="12"/>
        <v>kai</v>
      </c>
      <c r="T63" s="2" t="str">
        <f t="shared" si="13"/>
        <v>kai</v>
      </c>
      <c r="U63" s="2" t="str">
        <f t="shared" si="14"/>
        <v/>
      </c>
      <c r="V63" s="2" t="str">
        <f t="shared" si="15"/>
        <v/>
      </c>
      <c r="W63" s="2">
        <f t="shared" si="20"/>
        <v>88.28</v>
      </c>
      <c r="X63" s="2" t="str">
        <f t="shared" si="17"/>
        <v/>
      </c>
      <c r="Y63" s="6">
        <f t="shared" si="4"/>
        <v>1100000</v>
      </c>
      <c r="Z63" s="6">
        <f t="shared" si="5"/>
        <v>0</v>
      </c>
      <c r="AA63" s="4">
        <f>SUM(P63:$P$759)+$Z$25</f>
        <v>1916000.0000000019</v>
      </c>
      <c r="AB63" s="4">
        <f>SUM(V63:$W$759)</f>
        <v>418431.36000000034</v>
      </c>
      <c r="AC63" s="4">
        <f t="shared" si="18"/>
        <v>816000.00000000186</v>
      </c>
    </row>
    <row r="64" spans="1:29" x14ac:dyDescent="0.15">
      <c r="A64">
        <v>1</v>
      </c>
      <c r="B64" s="1">
        <v>42716</v>
      </c>
      <c r="C64">
        <v>224.6</v>
      </c>
      <c r="D64">
        <v>225.3</v>
      </c>
      <c r="E64">
        <v>216.2</v>
      </c>
      <c r="F64">
        <v>220.7</v>
      </c>
      <c r="G64">
        <v>309028600</v>
      </c>
      <c r="H64" s="2">
        <f t="shared" si="6"/>
        <v>68202612020</v>
      </c>
      <c r="I64">
        <f t="shared" si="1"/>
        <v>-1.1000000000000227</v>
      </c>
      <c r="J64" t="str">
        <f t="shared" si="7"/>
        <v/>
      </c>
      <c r="L64">
        <f t="shared" si="8"/>
        <v>-1.1000000000000227</v>
      </c>
      <c r="M64">
        <f t="shared" si="9"/>
        <v>-1.1000000000000227</v>
      </c>
      <c r="N64">
        <f t="shared" si="19"/>
        <v>1.1000000000000227</v>
      </c>
      <c r="O64" s="2">
        <f t="shared" si="2"/>
        <v>5000</v>
      </c>
      <c r="P64" s="2">
        <f t="shared" si="10"/>
        <v>-5500.0000000001137</v>
      </c>
      <c r="Q64" s="2">
        <f t="shared" si="3"/>
        <v>1109000</v>
      </c>
      <c r="R64" s="2" t="str">
        <f t="shared" si="11"/>
        <v>kai</v>
      </c>
      <c r="S64" s="2" t="str">
        <f t="shared" si="12"/>
        <v>uri</v>
      </c>
      <c r="T64" s="2" t="str">
        <f t="shared" si="13"/>
        <v>kai</v>
      </c>
      <c r="U64" s="2" t="str">
        <f t="shared" si="14"/>
        <v/>
      </c>
      <c r="V64" s="2" t="str">
        <f t="shared" si="15"/>
        <v/>
      </c>
      <c r="W64" s="2">
        <f t="shared" si="20"/>
        <v>88.72</v>
      </c>
      <c r="X64" s="2" t="str">
        <f t="shared" si="17"/>
        <v/>
      </c>
      <c r="Y64" s="6">
        <f t="shared" si="4"/>
        <v>1103500</v>
      </c>
      <c r="Z64" s="6">
        <f t="shared" si="5"/>
        <v>0</v>
      </c>
      <c r="AA64" s="4">
        <f>SUM(P64:$P$759)+$Z$25</f>
        <v>1919500.0000000019</v>
      </c>
      <c r="AB64" s="4">
        <f>SUM(V64:$W$759)</f>
        <v>418343.08000000031</v>
      </c>
      <c r="AC64" s="4">
        <f t="shared" si="18"/>
        <v>816000.00000000186</v>
      </c>
    </row>
    <row r="65" spans="1:29" x14ac:dyDescent="0.15">
      <c r="A65">
        <v>1</v>
      </c>
      <c r="B65" s="1">
        <v>42713</v>
      </c>
      <c r="C65">
        <v>220</v>
      </c>
      <c r="D65">
        <v>222.3</v>
      </c>
      <c r="E65">
        <v>219</v>
      </c>
      <c r="F65">
        <v>221.8</v>
      </c>
      <c r="G65">
        <v>288724500</v>
      </c>
      <c r="H65" s="2">
        <f t="shared" si="6"/>
        <v>64039094100</v>
      </c>
      <c r="I65">
        <f t="shared" si="1"/>
        <v>2.4000000000000057</v>
      </c>
      <c r="J65" t="str">
        <f t="shared" si="7"/>
        <v>高値超、安値超</v>
      </c>
      <c r="L65">
        <f t="shared" si="8"/>
        <v>2.4000000000000057</v>
      </c>
      <c r="M65">
        <f t="shared" si="9"/>
        <v>2.4000000000000057</v>
      </c>
      <c r="N65">
        <f t="shared" si="19"/>
        <v>-2.4000000000000057</v>
      </c>
      <c r="O65" s="2">
        <f t="shared" si="2"/>
        <v>5000</v>
      </c>
      <c r="P65" s="2">
        <f t="shared" si="10"/>
        <v>12000.000000000029</v>
      </c>
      <c r="Q65" s="2">
        <f t="shared" si="3"/>
        <v>1097000</v>
      </c>
      <c r="R65" s="2" t="str">
        <f t="shared" si="11"/>
        <v>kai</v>
      </c>
      <c r="S65" s="2" t="str">
        <f t="shared" si="12"/>
        <v>uri</v>
      </c>
      <c r="T65" s="2" t="str">
        <f t="shared" si="13"/>
        <v>kai</v>
      </c>
      <c r="U65" s="2" t="str">
        <f t="shared" si="14"/>
        <v/>
      </c>
      <c r="V65" s="2" t="str">
        <f t="shared" si="15"/>
        <v/>
      </c>
      <c r="W65" s="2">
        <f t="shared" si="20"/>
        <v>87.76</v>
      </c>
      <c r="X65" s="2" t="str">
        <f t="shared" si="17"/>
        <v/>
      </c>
      <c r="Y65" s="6">
        <f t="shared" si="4"/>
        <v>1109000</v>
      </c>
      <c r="Z65" s="6">
        <f t="shared" si="5"/>
        <v>0</v>
      </c>
      <c r="AA65" s="4">
        <f>SUM(P65:$P$759)+$Z$25</f>
        <v>1925000.0000000023</v>
      </c>
      <c r="AB65" s="4">
        <f>SUM(V65:$W$759)</f>
        <v>418254.36000000034</v>
      </c>
      <c r="AC65" s="4">
        <f t="shared" si="18"/>
        <v>816000.00000000233</v>
      </c>
    </row>
    <row r="66" spans="1:29" x14ac:dyDescent="0.15">
      <c r="A66">
        <v>1</v>
      </c>
      <c r="B66" s="1">
        <v>42712</v>
      </c>
      <c r="C66">
        <v>219</v>
      </c>
      <c r="D66">
        <v>220.2</v>
      </c>
      <c r="E66">
        <v>217.3</v>
      </c>
      <c r="F66">
        <v>219.4</v>
      </c>
      <c r="G66">
        <v>241921800</v>
      </c>
      <c r="H66" s="2">
        <f t="shared" si="6"/>
        <v>53077642920</v>
      </c>
      <c r="I66">
        <f t="shared" si="1"/>
        <v>3.0999999999999943</v>
      </c>
      <c r="J66" t="str">
        <f t="shared" si="7"/>
        <v>高値超、安値超</v>
      </c>
      <c r="L66">
        <f t="shared" si="8"/>
        <v>3.0999999999999943</v>
      </c>
      <c r="M66">
        <f t="shared" si="9"/>
        <v>3.0999999999999943</v>
      </c>
      <c r="N66">
        <f t="shared" si="19"/>
        <v>-3.0999999999999943</v>
      </c>
      <c r="O66" s="2">
        <f t="shared" si="2"/>
        <v>5000</v>
      </c>
      <c r="P66" s="2">
        <f t="shared" si="10"/>
        <v>15499.999999999971</v>
      </c>
      <c r="Q66" s="2">
        <f t="shared" si="3"/>
        <v>1081500</v>
      </c>
      <c r="R66" s="2" t="str">
        <f t="shared" si="11"/>
        <v>kai</v>
      </c>
      <c r="S66" s="2" t="str">
        <f t="shared" si="12"/>
        <v>uri</v>
      </c>
      <c r="T66" s="2" t="str">
        <f t="shared" si="13"/>
        <v>kai</v>
      </c>
      <c r="U66" s="2" t="str">
        <f t="shared" si="14"/>
        <v/>
      </c>
      <c r="V66" s="2" t="str">
        <f t="shared" si="15"/>
        <v/>
      </c>
      <c r="W66" s="2">
        <f t="shared" si="20"/>
        <v>86.52</v>
      </c>
      <c r="X66" s="2" t="str">
        <f t="shared" si="17"/>
        <v/>
      </c>
      <c r="Y66" s="6">
        <f t="shared" si="4"/>
        <v>1097000</v>
      </c>
      <c r="Z66" s="6">
        <f t="shared" si="5"/>
        <v>0</v>
      </c>
      <c r="AA66" s="4">
        <f>SUM(P66:$P$759)+$Z$25</f>
        <v>1913000.0000000019</v>
      </c>
      <c r="AB66" s="4">
        <f>SUM(V66:$W$759)</f>
        <v>418166.60000000033</v>
      </c>
      <c r="AC66" s="4">
        <f t="shared" si="18"/>
        <v>816000.00000000186</v>
      </c>
    </row>
    <row r="67" spans="1:29" x14ac:dyDescent="0.15">
      <c r="A67">
        <v>1</v>
      </c>
      <c r="B67" s="1">
        <v>42711</v>
      </c>
      <c r="C67">
        <v>214.5</v>
      </c>
      <c r="D67">
        <v>216.9</v>
      </c>
      <c r="E67">
        <v>213.9</v>
      </c>
      <c r="F67">
        <v>216.3</v>
      </c>
      <c r="G67">
        <v>223250300</v>
      </c>
      <c r="H67" s="2">
        <f t="shared" si="6"/>
        <v>48289039890</v>
      </c>
      <c r="I67">
        <f t="shared" si="1"/>
        <v>4</v>
      </c>
      <c r="J67" t="str">
        <f t="shared" si="7"/>
        <v>高値超、安値超</v>
      </c>
      <c r="L67">
        <f t="shared" si="8"/>
        <v>4</v>
      </c>
      <c r="M67">
        <f t="shared" si="9"/>
        <v>4</v>
      </c>
      <c r="N67">
        <f t="shared" si="19"/>
        <v>-4</v>
      </c>
      <c r="O67" s="2">
        <f t="shared" si="2"/>
        <v>5000</v>
      </c>
      <c r="P67" s="2">
        <f t="shared" si="10"/>
        <v>20000</v>
      </c>
      <c r="Q67" s="2">
        <f t="shared" si="3"/>
        <v>1061500</v>
      </c>
      <c r="R67" s="2" t="str">
        <f t="shared" si="11"/>
        <v>kai</v>
      </c>
      <c r="S67" s="2" t="str">
        <f t="shared" si="12"/>
        <v>uri</v>
      </c>
      <c r="T67" s="2" t="str">
        <f t="shared" si="13"/>
        <v>kai</v>
      </c>
      <c r="U67" s="2" t="str">
        <f t="shared" si="14"/>
        <v/>
      </c>
      <c r="V67" s="2" t="str">
        <f t="shared" si="15"/>
        <v/>
      </c>
      <c r="W67" s="2">
        <f t="shared" si="20"/>
        <v>84.92</v>
      </c>
      <c r="X67" s="2" t="str">
        <f t="shared" si="17"/>
        <v/>
      </c>
      <c r="Y67" s="6">
        <f t="shared" si="4"/>
        <v>1081500</v>
      </c>
      <c r="Z67" s="6">
        <f t="shared" si="5"/>
        <v>0</v>
      </c>
      <c r="AA67" s="4">
        <f>SUM(P67:$P$759)+$Z$25</f>
        <v>1897500.0000000023</v>
      </c>
      <c r="AB67" s="4">
        <f>SUM(V67:$W$759)</f>
        <v>418080.08000000031</v>
      </c>
      <c r="AC67" s="4">
        <f t="shared" si="18"/>
        <v>816000.00000000233</v>
      </c>
    </row>
    <row r="68" spans="1:29" x14ac:dyDescent="0.15">
      <c r="A68">
        <v>1</v>
      </c>
      <c r="B68" s="1">
        <v>42710</v>
      </c>
      <c r="C68">
        <v>211.5</v>
      </c>
      <c r="D68">
        <v>213</v>
      </c>
      <c r="E68">
        <v>210.9</v>
      </c>
      <c r="F68">
        <v>212.3</v>
      </c>
      <c r="G68">
        <v>212640800</v>
      </c>
      <c r="H68" s="2">
        <f t="shared" si="6"/>
        <v>45143641840</v>
      </c>
      <c r="I68">
        <f t="shared" si="1"/>
        <v>4</v>
      </c>
      <c r="J68" t="str">
        <f t="shared" si="7"/>
        <v>高値超、安値超</v>
      </c>
      <c r="L68">
        <f t="shared" si="8"/>
        <v>4</v>
      </c>
      <c r="M68">
        <f t="shared" si="9"/>
        <v>4</v>
      </c>
      <c r="N68">
        <f t="shared" si="19"/>
        <v>4</v>
      </c>
      <c r="O68" s="2">
        <f t="shared" si="2"/>
        <v>5000</v>
      </c>
      <c r="P68" s="2">
        <f t="shared" si="10"/>
        <v>20000</v>
      </c>
      <c r="Q68" s="2">
        <f t="shared" si="3"/>
        <v>1041500</v>
      </c>
      <c r="R68" s="2" t="str">
        <f t="shared" si="11"/>
        <v>kai</v>
      </c>
      <c r="S68" s="2" t="str">
        <f t="shared" si="12"/>
        <v>kai</v>
      </c>
      <c r="T68" s="2" t="str">
        <f t="shared" si="13"/>
        <v>kai</v>
      </c>
      <c r="U68" s="2" t="str">
        <f t="shared" si="14"/>
        <v/>
      </c>
      <c r="V68" s="2" t="str">
        <f t="shared" si="15"/>
        <v/>
      </c>
      <c r="W68" s="2">
        <f t="shared" si="20"/>
        <v>83.32</v>
      </c>
      <c r="X68" s="2" t="str">
        <f t="shared" si="17"/>
        <v/>
      </c>
      <c r="Y68" s="6">
        <f t="shared" si="4"/>
        <v>1061500</v>
      </c>
      <c r="Z68" s="6">
        <f t="shared" si="5"/>
        <v>0</v>
      </c>
      <c r="AA68" s="4">
        <f>SUM(P68:$P$759)+$Z$25</f>
        <v>1877500.0000000023</v>
      </c>
      <c r="AB68" s="4">
        <f>SUM(V68:$W$759)</f>
        <v>417995.16000000032</v>
      </c>
      <c r="AC68" s="4">
        <f t="shared" si="18"/>
        <v>816000.00000000233</v>
      </c>
    </row>
    <row r="69" spans="1:29" x14ac:dyDescent="0.15">
      <c r="A69">
        <v>1</v>
      </c>
      <c r="B69" s="1">
        <v>42709</v>
      </c>
      <c r="C69">
        <v>210</v>
      </c>
      <c r="D69">
        <v>210.8</v>
      </c>
      <c r="E69">
        <v>206.6</v>
      </c>
      <c r="F69">
        <v>208.3</v>
      </c>
      <c r="G69">
        <v>199227800</v>
      </c>
      <c r="H69" s="2">
        <f t="shared" si="6"/>
        <v>41499150740</v>
      </c>
      <c r="I69">
        <f t="shared" si="1"/>
        <v>-3.2999999999999829</v>
      </c>
      <c r="J69" t="str">
        <f t="shared" si="7"/>
        <v/>
      </c>
      <c r="L69">
        <f t="shared" si="8"/>
        <v>-3.2999999999999829</v>
      </c>
      <c r="M69">
        <f t="shared" si="9"/>
        <v>-3.2999999999999829</v>
      </c>
      <c r="N69">
        <f t="shared" si="19"/>
        <v>3.2999999999999829</v>
      </c>
      <c r="O69" s="2">
        <f t="shared" si="2"/>
        <v>5000</v>
      </c>
      <c r="P69" s="2">
        <f t="shared" si="10"/>
        <v>-16499.999999999916</v>
      </c>
      <c r="Q69" s="2">
        <f t="shared" si="3"/>
        <v>1058000</v>
      </c>
      <c r="R69" s="2" t="str">
        <f t="shared" si="11"/>
        <v>kai</v>
      </c>
      <c r="S69" s="2" t="str">
        <f t="shared" si="12"/>
        <v>uri</v>
      </c>
      <c r="T69" s="2" t="str">
        <f t="shared" si="13"/>
        <v>kai</v>
      </c>
      <c r="U69" s="2" t="str">
        <f t="shared" si="14"/>
        <v/>
      </c>
      <c r="V69" s="2" t="str">
        <f t="shared" si="15"/>
        <v/>
      </c>
      <c r="W69" s="2">
        <f t="shared" si="20"/>
        <v>84.64</v>
      </c>
      <c r="X69" s="2" t="str">
        <f t="shared" si="17"/>
        <v/>
      </c>
      <c r="Y69" s="6">
        <f t="shared" si="4"/>
        <v>1041500</v>
      </c>
      <c r="Z69" s="6">
        <f t="shared" si="5"/>
        <v>0</v>
      </c>
      <c r="AA69" s="4">
        <f>SUM(P69:$P$759)+$Z$25</f>
        <v>1857500.0000000019</v>
      </c>
      <c r="AB69" s="4">
        <f>SUM(V69:$W$759)</f>
        <v>417911.84000000032</v>
      </c>
      <c r="AC69" s="4">
        <f t="shared" si="18"/>
        <v>816000.00000000186</v>
      </c>
    </row>
    <row r="70" spans="1:29" x14ac:dyDescent="0.15">
      <c r="A70">
        <v>1</v>
      </c>
      <c r="B70" s="1">
        <v>42706</v>
      </c>
      <c r="C70">
        <v>206.1</v>
      </c>
      <c r="D70">
        <v>213.5</v>
      </c>
      <c r="E70">
        <v>205.7</v>
      </c>
      <c r="F70">
        <v>211.6</v>
      </c>
      <c r="G70">
        <v>450876200</v>
      </c>
      <c r="H70" s="2">
        <f t="shared" si="6"/>
        <v>95405403920</v>
      </c>
      <c r="I70">
        <f t="shared" si="1"/>
        <v>6.2999999999999829</v>
      </c>
      <c r="J70" t="str">
        <f t="shared" si="7"/>
        <v>高値超、安値超</v>
      </c>
      <c r="L70">
        <f t="shared" si="8"/>
        <v>6.2999999999999829</v>
      </c>
      <c r="M70">
        <f t="shared" si="9"/>
        <v>6.2999999999999829</v>
      </c>
      <c r="N70">
        <f t="shared" si="19"/>
        <v>-6.2999999999999829</v>
      </c>
      <c r="O70" s="2">
        <f t="shared" si="2"/>
        <v>5000</v>
      </c>
      <c r="P70" s="2">
        <f t="shared" si="10"/>
        <v>31499.999999999916</v>
      </c>
      <c r="Q70" s="2">
        <f t="shared" si="3"/>
        <v>1026500</v>
      </c>
      <c r="R70" s="2" t="str">
        <f t="shared" si="11"/>
        <v>kai</v>
      </c>
      <c r="S70" s="2" t="str">
        <f t="shared" si="12"/>
        <v>uri</v>
      </c>
      <c r="T70" s="2" t="str">
        <f t="shared" si="13"/>
        <v>kai</v>
      </c>
      <c r="U70" s="2" t="str">
        <f t="shared" si="14"/>
        <v/>
      </c>
      <c r="V70" s="2" t="str">
        <f t="shared" si="15"/>
        <v/>
      </c>
      <c r="W70" s="2">
        <f t="shared" si="20"/>
        <v>82.12</v>
      </c>
      <c r="X70" s="2" t="str">
        <f t="shared" si="17"/>
        <v/>
      </c>
      <c r="Y70" s="6">
        <f t="shared" si="4"/>
        <v>1058000</v>
      </c>
      <c r="Z70" s="6">
        <f t="shared" si="5"/>
        <v>0</v>
      </c>
      <c r="AA70" s="4">
        <f>SUM(P70:$P$759)+$Z$25</f>
        <v>1874000.0000000019</v>
      </c>
      <c r="AB70" s="4">
        <f>SUM(V70:$W$759)</f>
        <v>417827.20000000036</v>
      </c>
      <c r="AC70" s="4">
        <f t="shared" si="18"/>
        <v>816000.00000000186</v>
      </c>
    </row>
    <row r="71" spans="1:29" x14ac:dyDescent="0.15">
      <c r="A71">
        <v>1</v>
      </c>
      <c r="B71" s="1">
        <v>42705</v>
      </c>
      <c r="C71">
        <v>205.9</v>
      </c>
      <c r="D71">
        <v>206.9</v>
      </c>
      <c r="E71">
        <v>204.1</v>
      </c>
      <c r="F71">
        <v>205.3</v>
      </c>
      <c r="G71">
        <v>276580200</v>
      </c>
      <c r="H71" s="2">
        <f t="shared" si="6"/>
        <v>56781915060</v>
      </c>
      <c r="I71">
        <f t="shared" si="1"/>
        <v>2.7000000000000171</v>
      </c>
      <c r="J71" t="str">
        <f t="shared" si="7"/>
        <v>高値超、安値超</v>
      </c>
      <c r="L71">
        <f t="shared" si="8"/>
        <v>2.7000000000000171</v>
      </c>
      <c r="M71">
        <f t="shared" si="9"/>
        <v>2.7000000000000171</v>
      </c>
      <c r="N71">
        <f t="shared" si="19"/>
        <v>-2.7000000000000171</v>
      </c>
      <c r="O71" s="2">
        <f t="shared" si="2"/>
        <v>5000</v>
      </c>
      <c r="P71" s="2">
        <f t="shared" si="10"/>
        <v>13500.000000000085</v>
      </c>
      <c r="Q71" s="2">
        <f t="shared" si="3"/>
        <v>1013000</v>
      </c>
      <c r="R71" s="2" t="str">
        <f t="shared" si="11"/>
        <v>kai</v>
      </c>
      <c r="S71" s="2" t="str">
        <f t="shared" si="12"/>
        <v>uri</v>
      </c>
      <c r="T71" s="2" t="str">
        <f t="shared" si="13"/>
        <v>kai</v>
      </c>
      <c r="U71" s="2" t="str">
        <f t="shared" si="14"/>
        <v/>
      </c>
      <c r="V71" s="2" t="str">
        <f t="shared" si="15"/>
        <v/>
      </c>
      <c r="W71" s="2">
        <f t="shared" si="20"/>
        <v>81.040000000000006</v>
      </c>
      <c r="X71" s="2" t="str">
        <f t="shared" si="17"/>
        <v/>
      </c>
      <c r="Y71" s="6">
        <f t="shared" si="4"/>
        <v>1026500</v>
      </c>
      <c r="Z71" s="6">
        <f t="shared" si="5"/>
        <v>0</v>
      </c>
      <c r="AA71" s="4">
        <f>SUM(P71:$P$759)+$Z$25</f>
        <v>1842500.0000000023</v>
      </c>
      <c r="AB71" s="4">
        <f>SUM(V71:$W$759)</f>
        <v>417745.08000000031</v>
      </c>
      <c r="AC71" s="4">
        <f t="shared" si="18"/>
        <v>816000.00000000233</v>
      </c>
    </row>
    <row r="72" spans="1:29" x14ac:dyDescent="0.15">
      <c r="A72">
        <v>1</v>
      </c>
      <c r="B72" s="1">
        <v>42704</v>
      </c>
      <c r="C72">
        <v>203.5</v>
      </c>
      <c r="D72">
        <v>204.7</v>
      </c>
      <c r="E72">
        <v>201.2</v>
      </c>
      <c r="F72">
        <v>202.6</v>
      </c>
      <c r="G72">
        <v>231140300</v>
      </c>
      <c r="H72" s="2">
        <f t="shared" si="6"/>
        <v>46829024780</v>
      </c>
      <c r="I72">
        <f t="shared" si="1"/>
        <v>-0.40000000000000568</v>
      </c>
      <c r="J72" t="str">
        <f t="shared" si="7"/>
        <v>高値超、安値超</v>
      </c>
      <c r="L72">
        <f t="shared" si="8"/>
        <v>-0.40000000000000568</v>
      </c>
      <c r="M72">
        <f t="shared" si="9"/>
        <v>-0.40000000000000568</v>
      </c>
      <c r="N72">
        <f t="shared" si="19"/>
        <v>0.40000000000000568</v>
      </c>
      <c r="O72" s="2">
        <f t="shared" si="2"/>
        <v>5000</v>
      </c>
      <c r="P72" s="2">
        <f t="shared" si="10"/>
        <v>-2000.0000000000284</v>
      </c>
      <c r="Q72" s="2">
        <f t="shared" si="3"/>
        <v>1015000</v>
      </c>
      <c r="R72" s="2" t="str">
        <f t="shared" si="11"/>
        <v>kai</v>
      </c>
      <c r="S72" s="2" t="str">
        <f t="shared" si="12"/>
        <v>uri</v>
      </c>
      <c r="T72" s="2" t="str">
        <f t="shared" si="13"/>
        <v>kai</v>
      </c>
      <c r="U72" s="2" t="str">
        <f t="shared" si="14"/>
        <v/>
      </c>
      <c r="V72" s="2" t="str">
        <f t="shared" si="15"/>
        <v/>
      </c>
      <c r="W72" s="2">
        <f t="shared" si="20"/>
        <v>81.2</v>
      </c>
      <c r="X72" s="2" t="str">
        <f t="shared" si="17"/>
        <v/>
      </c>
      <c r="Y72" s="6">
        <f t="shared" si="4"/>
        <v>1013000</v>
      </c>
      <c r="Z72" s="6">
        <f t="shared" si="5"/>
        <v>0</v>
      </c>
      <c r="AA72" s="4">
        <f>SUM(P72:$P$759)+$Z$25</f>
        <v>1829000.0000000023</v>
      </c>
      <c r="AB72" s="4">
        <f>SUM(V72:$W$759)</f>
        <v>417664.04000000039</v>
      </c>
      <c r="AC72" s="4">
        <f t="shared" si="18"/>
        <v>816000.00000000233</v>
      </c>
    </row>
    <row r="73" spans="1:29" x14ac:dyDescent="0.15">
      <c r="A73">
        <v>1</v>
      </c>
      <c r="B73" s="1">
        <v>42703</v>
      </c>
      <c r="C73">
        <v>199.6</v>
      </c>
      <c r="D73">
        <v>203.6</v>
      </c>
      <c r="E73">
        <v>198.9</v>
      </c>
      <c r="F73">
        <v>203</v>
      </c>
      <c r="G73">
        <v>200605100</v>
      </c>
      <c r="H73" s="2">
        <f t="shared" si="6"/>
        <v>40722835300</v>
      </c>
      <c r="I73">
        <f t="shared" si="1"/>
        <v>0.90000000000000568</v>
      </c>
      <c r="J73" t="str">
        <f t="shared" si="7"/>
        <v>高値超、安値超</v>
      </c>
      <c r="L73">
        <f t="shared" si="8"/>
        <v>0.90000000000000568</v>
      </c>
      <c r="M73">
        <f t="shared" si="9"/>
        <v>0.90000000000000568</v>
      </c>
      <c r="N73">
        <f t="shared" si="19"/>
        <v>0.90000000000000568</v>
      </c>
      <c r="O73" s="2">
        <f t="shared" si="2"/>
        <v>5000</v>
      </c>
      <c r="P73" s="2">
        <f t="shared" si="10"/>
        <v>4500.0000000000282</v>
      </c>
      <c r="Q73" s="2">
        <f t="shared" si="3"/>
        <v>1010500</v>
      </c>
      <c r="R73" s="2" t="str">
        <f t="shared" si="11"/>
        <v>kai</v>
      </c>
      <c r="S73" s="2" t="str">
        <f t="shared" si="12"/>
        <v>kai</v>
      </c>
      <c r="T73" s="2" t="str">
        <f t="shared" si="13"/>
        <v>kai</v>
      </c>
      <c r="U73" s="2">
        <f t="shared" si="14"/>
        <v>1010500</v>
      </c>
      <c r="V73" s="2">
        <f t="shared" si="15"/>
        <v>1512</v>
      </c>
      <c r="W73" s="2">
        <f t="shared" si="20"/>
        <v>161.68</v>
      </c>
      <c r="X73" s="2" t="str">
        <f t="shared" si="17"/>
        <v/>
      </c>
      <c r="Y73" s="6">
        <f t="shared" si="4"/>
        <v>1015000</v>
      </c>
      <c r="Z73" s="6">
        <f t="shared" si="5"/>
        <v>0</v>
      </c>
      <c r="AA73" s="4">
        <f>SUM(P73:$P$759)+$Z$25</f>
        <v>1831000.0000000023</v>
      </c>
      <c r="AB73" s="4">
        <f>SUM(V73:$W$759)</f>
        <v>417582.84000000037</v>
      </c>
      <c r="AC73" s="4">
        <f t="shared" si="18"/>
        <v>816000.00000000233</v>
      </c>
    </row>
    <row r="74" spans="1:29" x14ac:dyDescent="0.15">
      <c r="A74">
        <v>1</v>
      </c>
      <c r="B74" s="1">
        <v>42702</v>
      </c>
      <c r="C74">
        <v>196</v>
      </c>
      <c r="D74">
        <v>203.1</v>
      </c>
      <c r="E74">
        <v>195.7</v>
      </c>
      <c r="F74">
        <v>202.1</v>
      </c>
      <c r="G74">
        <v>249545200</v>
      </c>
      <c r="H74" s="2">
        <f t="shared" si="6"/>
        <v>50433084920</v>
      </c>
      <c r="I74">
        <f t="shared" si="1"/>
        <v>4.0999999999999943</v>
      </c>
      <c r="J74" t="str">
        <f t="shared" si="7"/>
        <v/>
      </c>
      <c r="L74">
        <f t="shared" si="8"/>
        <v>-4.0999999999999943</v>
      </c>
      <c r="M74">
        <f t="shared" si="9"/>
        <v>-4.0999999999999943</v>
      </c>
      <c r="N74">
        <f t="shared" si="19"/>
        <v>4.0999999999999943</v>
      </c>
      <c r="O74" s="2">
        <f t="shared" si="2"/>
        <v>5000</v>
      </c>
      <c r="P74" s="2">
        <f t="shared" si="10"/>
        <v>-20499.999999999971</v>
      </c>
      <c r="Q74" s="2">
        <f t="shared" si="3"/>
        <v>990000</v>
      </c>
      <c r="R74" s="2" t="str">
        <f t="shared" si="11"/>
        <v>uri</v>
      </c>
      <c r="S74" s="2" t="str">
        <f t="shared" si="12"/>
        <v>kai</v>
      </c>
      <c r="T74" s="2" t="str">
        <f t="shared" si="13"/>
        <v>uri</v>
      </c>
      <c r="U74" s="2">
        <f t="shared" si="14"/>
        <v>990000</v>
      </c>
      <c r="V74" s="2">
        <f t="shared" si="15"/>
        <v>1080</v>
      </c>
      <c r="W74" s="2" t="str">
        <f t="shared" si="20"/>
        <v/>
      </c>
      <c r="X74" s="2">
        <f t="shared" si="17"/>
        <v>158.4</v>
      </c>
      <c r="Y74" s="6">
        <f t="shared" si="4"/>
        <v>1010500</v>
      </c>
      <c r="Z74" s="6">
        <f t="shared" si="5"/>
        <v>0</v>
      </c>
      <c r="AA74" s="4">
        <f>SUM(P74:$P$759)+$Z$25</f>
        <v>1826500.0000000023</v>
      </c>
      <c r="AB74" s="4">
        <f>SUM(V74:$W$759)</f>
        <v>415909.16000000038</v>
      </c>
      <c r="AC74" s="4">
        <f t="shared" si="18"/>
        <v>816000.00000000233</v>
      </c>
    </row>
    <row r="75" spans="1:29" x14ac:dyDescent="0.15">
      <c r="A75">
        <v>1</v>
      </c>
      <c r="B75" s="1">
        <v>42699</v>
      </c>
      <c r="C75">
        <v>201.2</v>
      </c>
      <c r="D75">
        <v>202.6</v>
      </c>
      <c r="E75">
        <v>196</v>
      </c>
      <c r="F75">
        <v>198</v>
      </c>
      <c r="G75">
        <v>220404900</v>
      </c>
      <c r="H75" s="2">
        <f t="shared" si="6"/>
        <v>43640170200</v>
      </c>
      <c r="I75">
        <f t="shared" si="1"/>
        <v>-3.1999999999999886</v>
      </c>
      <c r="J75" t="str">
        <f t="shared" si="7"/>
        <v>高値割、安値割</v>
      </c>
      <c r="L75">
        <f t="shared" si="8"/>
        <v>-3.1999999999999886</v>
      </c>
      <c r="M75">
        <f t="shared" si="9"/>
        <v>-3.1999999999999886</v>
      </c>
      <c r="N75">
        <f t="shared" si="19"/>
        <v>3.1999999999999886</v>
      </c>
      <c r="O75" s="2">
        <f t="shared" si="2"/>
        <v>5000</v>
      </c>
      <c r="P75" s="2">
        <f t="shared" si="10"/>
        <v>-15999.999999999944</v>
      </c>
      <c r="Q75" s="2">
        <f t="shared" si="3"/>
        <v>1006000</v>
      </c>
      <c r="R75" s="2" t="str">
        <f t="shared" si="11"/>
        <v>kai</v>
      </c>
      <c r="S75" s="2" t="str">
        <f t="shared" si="12"/>
        <v>uri</v>
      </c>
      <c r="T75" s="2" t="str">
        <f t="shared" si="13"/>
        <v>kai</v>
      </c>
      <c r="U75" s="2" t="str">
        <f t="shared" si="14"/>
        <v/>
      </c>
      <c r="V75" s="2" t="str">
        <f t="shared" si="15"/>
        <v/>
      </c>
      <c r="W75" s="2">
        <f t="shared" si="20"/>
        <v>80.48</v>
      </c>
      <c r="X75" s="2" t="str">
        <f t="shared" si="17"/>
        <v/>
      </c>
      <c r="Y75" s="6">
        <f t="shared" si="4"/>
        <v>990000</v>
      </c>
      <c r="Z75" s="6">
        <f t="shared" si="5"/>
        <v>0</v>
      </c>
      <c r="AA75" s="4">
        <f>SUM(P75:$P$759)+$Z$25</f>
        <v>1847000.0000000019</v>
      </c>
      <c r="AB75" s="4">
        <f>SUM(V75:$W$759)</f>
        <v>414829.16000000027</v>
      </c>
      <c r="AC75" s="4">
        <f t="shared" si="18"/>
        <v>857000.00000000186</v>
      </c>
    </row>
    <row r="76" spans="1:29" x14ac:dyDescent="0.15">
      <c r="A76">
        <v>1</v>
      </c>
      <c r="B76" s="1">
        <v>42698</v>
      </c>
      <c r="C76">
        <v>205</v>
      </c>
      <c r="D76">
        <v>205.1</v>
      </c>
      <c r="E76">
        <v>200.6</v>
      </c>
      <c r="F76">
        <v>201.2</v>
      </c>
      <c r="G76">
        <v>224131700</v>
      </c>
      <c r="H76" s="2">
        <f t="shared" si="6"/>
        <v>45095298040</v>
      </c>
      <c r="I76">
        <f t="shared" si="1"/>
        <v>-0.10000000000002274</v>
      </c>
      <c r="J76" t="str">
        <f t="shared" si="7"/>
        <v>高値超、安値超</v>
      </c>
      <c r="L76">
        <f t="shared" si="8"/>
        <v>-0.10000000000002274</v>
      </c>
      <c r="M76">
        <f t="shared" si="9"/>
        <v>-0.10000000000002274</v>
      </c>
      <c r="N76">
        <f t="shared" si="19"/>
        <v>0.10000000000002274</v>
      </c>
      <c r="O76" s="2">
        <f t="shared" si="2"/>
        <v>5000</v>
      </c>
      <c r="P76" s="2">
        <f t="shared" si="10"/>
        <v>-500.00000000011369</v>
      </c>
      <c r="Q76" s="2">
        <f t="shared" si="3"/>
        <v>1006500</v>
      </c>
      <c r="R76" s="2" t="str">
        <f t="shared" si="11"/>
        <v>kai</v>
      </c>
      <c r="S76" s="2" t="str">
        <f t="shared" si="12"/>
        <v>uri</v>
      </c>
      <c r="T76" s="2" t="str">
        <f t="shared" si="13"/>
        <v>kai</v>
      </c>
      <c r="U76" s="2">
        <f t="shared" si="14"/>
        <v>1006500</v>
      </c>
      <c r="V76" s="2">
        <f t="shared" si="15"/>
        <v>1512</v>
      </c>
      <c r="W76" s="2">
        <f t="shared" si="20"/>
        <v>161.04</v>
      </c>
      <c r="X76" s="2" t="str">
        <f t="shared" si="17"/>
        <v/>
      </c>
      <c r="Y76" s="6">
        <f t="shared" si="4"/>
        <v>1006000</v>
      </c>
      <c r="Z76" s="6">
        <f t="shared" si="5"/>
        <v>0</v>
      </c>
      <c r="AA76" s="4">
        <f>SUM(P76:$P$759)+$Z$25</f>
        <v>1863000.0000000019</v>
      </c>
      <c r="AB76" s="4">
        <f>SUM(V76:$W$759)</f>
        <v>414748.68000000028</v>
      </c>
      <c r="AC76" s="4">
        <f t="shared" si="18"/>
        <v>857000.00000000186</v>
      </c>
    </row>
    <row r="77" spans="1:29" x14ac:dyDescent="0.15">
      <c r="A77">
        <v>1</v>
      </c>
      <c r="B77" s="1">
        <v>42696</v>
      </c>
      <c r="C77">
        <v>201</v>
      </c>
      <c r="D77">
        <v>202.1</v>
      </c>
      <c r="E77">
        <v>199.3</v>
      </c>
      <c r="F77">
        <v>201.3</v>
      </c>
      <c r="G77">
        <v>156995600</v>
      </c>
      <c r="H77" s="2">
        <f t="shared" si="6"/>
        <v>31603214280</v>
      </c>
      <c r="I77">
        <f t="shared" si="1"/>
        <v>0.10000000000002274</v>
      </c>
      <c r="J77" t="str">
        <f t="shared" si="7"/>
        <v>高値超、安値超</v>
      </c>
      <c r="L77">
        <f t="shared" si="8"/>
        <v>-0.10000000000002274</v>
      </c>
      <c r="M77">
        <f t="shared" si="9"/>
        <v>-0.10000000000002274</v>
      </c>
      <c r="N77">
        <f t="shared" si="19"/>
        <v>0.10000000000002274</v>
      </c>
      <c r="O77" s="2">
        <f t="shared" si="2"/>
        <v>5000</v>
      </c>
      <c r="P77" s="2">
        <f t="shared" si="10"/>
        <v>-500.00000000011369</v>
      </c>
      <c r="Q77" s="2">
        <f t="shared" si="3"/>
        <v>1006000</v>
      </c>
      <c r="R77" s="2" t="str">
        <f t="shared" si="11"/>
        <v>uri</v>
      </c>
      <c r="S77" s="2" t="str">
        <f t="shared" si="12"/>
        <v>kai</v>
      </c>
      <c r="T77" s="2" t="str">
        <f t="shared" si="13"/>
        <v>uri</v>
      </c>
      <c r="U77" s="2">
        <f t="shared" si="14"/>
        <v>1006000</v>
      </c>
      <c r="V77" s="2">
        <f t="shared" si="15"/>
        <v>1512</v>
      </c>
      <c r="W77" s="2" t="str">
        <f t="shared" si="20"/>
        <v/>
      </c>
      <c r="X77" s="2">
        <f t="shared" si="17"/>
        <v>160.96</v>
      </c>
      <c r="Y77" s="6">
        <f t="shared" si="4"/>
        <v>1006500</v>
      </c>
      <c r="Z77" s="6">
        <f t="shared" si="5"/>
        <v>0</v>
      </c>
      <c r="AA77" s="4">
        <f>SUM(P77:$P$759)+$Z$25</f>
        <v>1863500.0000000019</v>
      </c>
      <c r="AB77" s="4">
        <f>SUM(V77:$W$759)</f>
        <v>413075.64000000025</v>
      </c>
      <c r="AC77" s="4">
        <f t="shared" si="18"/>
        <v>857000.00000000186</v>
      </c>
    </row>
    <row r="78" spans="1:29" x14ac:dyDescent="0.15">
      <c r="A78">
        <v>1</v>
      </c>
      <c r="B78" s="1">
        <v>42695</v>
      </c>
      <c r="C78">
        <v>198.2</v>
      </c>
      <c r="D78">
        <v>202</v>
      </c>
      <c r="E78">
        <v>196.6</v>
      </c>
      <c r="F78">
        <v>201.2</v>
      </c>
      <c r="G78">
        <v>214775000</v>
      </c>
      <c r="H78" s="2">
        <f t="shared" si="6"/>
        <v>43212730000</v>
      </c>
      <c r="I78">
        <f t="shared" si="1"/>
        <v>4.0999999999999943</v>
      </c>
      <c r="J78" t="str">
        <f t="shared" si="7"/>
        <v>高値割、安値割</v>
      </c>
      <c r="L78">
        <f t="shared" si="8"/>
        <v>4.0999999999999943</v>
      </c>
      <c r="M78">
        <f t="shared" si="9"/>
        <v>4.0999999999999943</v>
      </c>
      <c r="N78">
        <f t="shared" si="19"/>
        <v>-4.0999999999999943</v>
      </c>
      <c r="O78" s="2">
        <f t="shared" si="2"/>
        <v>5000</v>
      </c>
      <c r="P78" s="2">
        <f t="shared" si="10"/>
        <v>20499.999999999971</v>
      </c>
      <c r="Q78" s="2">
        <f t="shared" si="3"/>
        <v>985500</v>
      </c>
      <c r="R78" s="2" t="str">
        <f t="shared" si="11"/>
        <v>kai</v>
      </c>
      <c r="S78" s="2" t="str">
        <f t="shared" si="12"/>
        <v>uri</v>
      </c>
      <c r="T78" s="2" t="str">
        <f t="shared" si="13"/>
        <v>kai</v>
      </c>
      <c r="U78" s="2" t="str">
        <f t="shared" si="14"/>
        <v/>
      </c>
      <c r="V78" s="2" t="str">
        <f t="shared" si="15"/>
        <v/>
      </c>
      <c r="W78" s="2">
        <f t="shared" si="20"/>
        <v>78.84</v>
      </c>
      <c r="X78" s="2" t="str">
        <f t="shared" si="17"/>
        <v/>
      </c>
      <c r="Y78" s="6">
        <f t="shared" si="4"/>
        <v>1006000</v>
      </c>
      <c r="Z78" s="6">
        <f t="shared" si="5"/>
        <v>0</v>
      </c>
      <c r="AA78" s="4">
        <f>SUM(P78:$P$759)+$Z$25</f>
        <v>1864000.0000000023</v>
      </c>
      <c r="AB78" s="4">
        <f>SUM(V78:$W$759)</f>
        <v>411563.64000000025</v>
      </c>
      <c r="AC78" s="4">
        <f t="shared" si="18"/>
        <v>858000.00000000233</v>
      </c>
    </row>
    <row r="79" spans="1:29" x14ac:dyDescent="0.15">
      <c r="A79">
        <v>1</v>
      </c>
      <c r="B79" s="1">
        <v>42692</v>
      </c>
      <c r="C79">
        <v>204</v>
      </c>
      <c r="D79">
        <v>204.1</v>
      </c>
      <c r="E79">
        <v>197</v>
      </c>
      <c r="F79">
        <v>197.1</v>
      </c>
      <c r="G79">
        <v>306032700</v>
      </c>
      <c r="H79" s="2">
        <f t="shared" si="6"/>
        <v>60319045170</v>
      </c>
      <c r="I79">
        <f t="shared" si="1"/>
        <v>-0.80000000000001137</v>
      </c>
      <c r="J79" t="str">
        <f t="shared" si="7"/>
        <v>高値超、安値超</v>
      </c>
      <c r="L79">
        <f t="shared" si="8"/>
        <v>-0.80000000000001137</v>
      </c>
      <c r="M79">
        <f t="shared" si="9"/>
        <v>-0.80000000000001137</v>
      </c>
      <c r="N79">
        <f t="shared" si="19"/>
        <v>-0.80000000000001137</v>
      </c>
      <c r="O79" s="2">
        <f t="shared" si="2"/>
        <v>5000</v>
      </c>
      <c r="P79" s="2">
        <f t="shared" si="10"/>
        <v>-4000.0000000000568</v>
      </c>
      <c r="Q79" s="2">
        <f t="shared" si="3"/>
        <v>989500</v>
      </c>
      <c r="R79" s="2" t="str">
        <f t="shared" si="11"/>
        <v>kai</v>
      </c>
      <c r="S79" s="2" t="str">
        <f t="shared" si="12"/>
        <v>kai</v>
      </c>
      <c r="T79" s="2" t="str">
        <f t="shared" si="13"/>
        <v>kai</v>
      </c>
      <c r="U79" s="2" t="str">
        <f t="shared" si="14"/>
        <v/>
      </c>
      <c r="V79" s="2" t="str">
        <f t="shared" si="15"/>
        <v/>
      </c>
      <c r="W79" s="2">
        <f t="shared" si="20"/>
        <v>79.16</v>
      </c>
      <c r="X79" s="2" t="str">
        <f t="shared" si="17"/>
        <v/>
      </c>
      <c r="Y79" s="6">
        <f t="shared" si="4"/>
        <v>985500</v>
      </c>
      <c r="Z79" s="6">
        <f t="shared" si="5"/>
        <v>0</v>
      </c>
      <c r="AA79" s="4">
        <f>SUM(P79:$P$759)+$Z$25</f>
        <v>1843500.0000000023</v>
      </c>
      <c r="AB79" s="4">
        <f>SUM(V79:$W$759)</f>
        <v>411484.80000000016</v>
      </c>
      <c r="AC79" s="4">
        <f t="shared" si="18"/>
        <v>858000.00000000233</v>
      </c>
    </row>
    <row r="80" spans="1:29" x14ac:dyDescent="0.15">
      <c r="A80">
        <v>1</v>
      </c>
      <c r="B80" s="1">
        <v>42691</v>
      </c>
      <c r="C80">
        <v>194.6</v>
      </c>
      <c r="D80">
        <v>197.9</v>
      </c>
      <c r="E80">
        <v>193.3</v>
      </c>
      <c r="F80">
        <v>197.9</v>
      </c>
      <c r="G80">
        <v>315582300</v>
      </c>
      <c r="H80" s="2">
        <f t="shared" si="6"/>
        <v>62453737170</v>
      </c>
      <c r="I80">
        <f t="shared" si="1"/>
        <v>-1.0999999999999943</v>
      </c>
      <c r="J80" t="str">
        <f t="shared" si="7"/>
        <v/>
      </c>
      <c r="L80">
        <f t="shared" si="8"/>
        <v>-1.0999999999999943</v>
      </c>
      <c r="M80">
        <f t="shared" si="9"/>
        <v>-1.0999999999999943</v>
      </c>
      <c r="N80">
        <f t="shared" si="19"/>
        <v>1.0999999999999943</v>
      </c>
      <c r="O80" s="2">
        <f t="shared" si="2"/>
        <v>5000</v>
      </c>
      <c r="P80" s="2">
        <f t="shared" si="10"/>
        <v>-5499.9999999999718</v>
      </c>
      <c r="Q80" s="2">
        <f t="shared" si="3"/>
        <v>995000</v>
      </c>
      <c r="R80" s="2" t="str">
        <f t="shared" si="11"/>
        <v>kai</v>
      </c>
      <c r="S80" s="2" t="str">
        <f t="shared" si="12"/>
        <v>uri</v>
      </c>
      <c r="T80" s="2" t="str">
        <f t="shared" si="13"/>
        <v>kai</v>
      </c>
      <c r="U80" s="2" t="str">
        <f t="shared" si="14"/>
        <v/>
      </c>
      <c r="V80" s="2" t="str">
        <f t="shared" si="15"/>
        <v/>
      </c>
      <c r="W80" s="2">
        <f t="shared" si="20"/>
        <v>79.599999999999994</v>
      </c>
      <c r="X80" s="2" t="str">
        <f t="shared" si="17"/>
        <v/>
      </c>
      <c r="Y80" s="6">
        <f t="shared" si="4"/>
        <v>989500</v>
      </c>
      <c r="Z80" s="6">
        <f t="shared" si="5"/>
        <v>0</v>
      </c>
      <c r="AA80" s="4">
        <f>SUM(P80:$P$759)+$Z$25</f>
        <v>1847500.0000000023</v>
      </c>
      <c r="AB80" s="4">
        <f>SUM(V80:$W$759)</f>
        <v>411405.64000000025</v>
      </c>
      <c r="AC80" s="4">
        <f t="shared" si="18"/>
        <v>858000.00000000233</v>
      </c>
    </row>
    <row r="81" spans="1:29" x14ac:dyDescent="0.15">
      <c r="A81">
        <v>1</v>
      </c>
      <c r="B81" s="1">
        <v>42690</v>
      </c>
      <c r="C81">
        <v>191.9</v>
      </c>
      <c r="D81">
        <v>199.8</v>
      </c>
      <c r="E81">
        <v>191.4</v>
      </c>
      <c r="F81">
        <v>199</v>
      </c>
      <c r="G81">
        <v>511667800</v>
      </c>
      <c r="H81" s="2">
        <f t="shared" si="6"/>
        <v>101821892200</v>
      </c>
      <c r="I81">
        <f t="shared" si="1"/>
        <v>11.699999999999989</v>
      </c>
      <c r="J81" t="str">
        <f t="shared" si="7"/>
        <v>高値超、安値超</v>
      </c>
      <c r="L81">
        <f t="shared" si="8"/>
        <v>11.699999999999989</v>
      </c>
      <c r="M81">
        <f t="shared" si="9"/>
        <v>11.699999999999989</v>
      </c>
      <c r="N81">
        <f t="shared" si="19"/>
        <v>-11.699999999999989</v>
      </c>
      <c r="O81" s="2">
        <f t="shared" si="2"/>
        <v>5000</v>
      </c>
      <c r="P81" s="2">
        <f t="shared" si="10"/>
        <v>58499.999999999942</v>
      </c>
      <c r="Q81" s="2">
        <f t="shared" si="3"/>
        <v>936500</v>
      </c>
      <c r="R81" s="2" t="str">
        <f t="shared" si="11"/>
        <v>kai</v>
      </c>
      <c r="S81" s="2" t="str">
        <f t="shared" si="12"/>
        <v>uri</v>
      </c>
      <c r="T81" s="2" t="str">
        <f t="shared" si="13"/>
        <v>kai</v>
      </c>
      <c r="U81" s="2" t="str">
        <f t="shared" si="14"/>
        <v/>
      </c>
      <c r="V81" s="2" t="str">
        <f t="shared" si="15"/>
        <v/>
      </c>
      <c r="W81" s="2">
        <f t="shared" si="20"/>
        <v>74.92</v>
      </c>
      <c r="X81" s="2" t="str">
        <f t="shared" si="17"/>
        <v/>
      </c>
      <c r="Y81" s="6">
        <f t="shared" si="4"/>
        <v>995000</v>
      </c>
      <c r="Z81" s="6">
        <f t="shared" si="5"/>
        <v>0</v>
      </c>
      <c r="AA81" s="4">
        <f>SUM(P81:$P$759)+$Z$25</f>
        <v>1853000.0000000023</v>
      </c>
      <c r="AB81" s="4">
        <f>SUM(V81:$W$759)</f>
        <v>411326.04000000027</v>
      </c>
      <c r="AC81" s="4">
        <f t="shared" si="18"/>
        <v>858000.00000000233</v>
      </c>
    </row>
    <row r="82" spans="1:29" x14ac:dyDescent="0.15">
      <c r="A82">
        <v>1</v>
      </c>
      <c r="B82" s="1">
        <v>42689</v>
      </c>
      <c r="C82">
        <v>186.9</v>
      </c>
      <c r="D82">
        <v>191.1</v>
      </c>
      <c r="E82">
        <v>185.2</v>
      </c>
      <c r="F82">
        <v>187.3</v>
      </c>
      <c r="G82">
        <v>377209400</v>
      </c>
      <c r="H82" s="2">
        <f t="shared" si="6"/>
        <v>70651320620</v>
      </c>
      <c r="I82">
        <f t="shared" si="1"/>
        <v>2.4000000000000057</v>
      </c>
      <c r="J82" t="str">
        <f t="shared" si="7"/>
        <v>高値超、安値超</v>
      </c>
      <c r="L82">
        <f t="shared" si="8"/>
        <v>2.4000000000000057</v>
      </c>
      <c r="M82">
        <f t="shared" si="9"/>
        <v>2.4000000000000057</v>
      </c>
      <c r="N82">
        <f t="shared" si="19"/>
        <v>-2.4000000000000057</v>
      </c>
      <c r="O82" s="2">
        <f t="shared" si="2"/>
        <v>5000</v>
      </c>
      <c r="P82" s="2">
        <f t="shared" si="10"/>
        <v>12000.000000000029</v>
      </c>
      <c r="Q82" s="2">
        <f t="shared" si="3"/>
        <v>924500</v>
      </c>
      <c r="R82" s="2" t="str">
        <f t="shared" si="11"/>
        <v>kai</v>
      </c>
      <c r="S82" s="2" t="str">
        <f t="shared" si="12"/>
        <v>uri</v>
      </c>
      <c r="T82" s="2" t="str">
        <f t="shared" si="13"/>
        <v>kai</v>
      </c>
      <c r="U82" s="2" t="str">
        <f t="shared" si="14"/>
        <v/>
      </c>
      <c r="V82" s="2" t="str">
        <f t="shared" si="15"/>
        <v/>
      </c>
      <c r="W82" s="2">
        <f t="shared" si="20"/>
        <v>73.959999999999994</v>
      </c>
      <c r="X82" s="2" t="str">
        <f t="shared" si="17"/>
        <v/>
      </c>
      <c r="Y82" s="6">
        <f t="shared" si="4"/>
        <v>936500</v>
      </c>
      <c r="Z82" s="6">
        <f t="shared" si="5"/>
        <v>0</v>
      </c>
      <c r="AA82" s="4">
        <f>SUM(P82:$P$759)+$Z$25</f>
        <v>1794500.0000000023</v>
      </c>
      <c r="AB82" s="4">
        <f>SUM(V82:$W$759)</f>
        <v>411251.12000000023</v>
      </c>
      <c r="AC82" s="4">
        <f t="shared" si="18"/>
        <v>858000.00000000233</v>
      </c>
    </row>
    <row r="83" spans="1:29" x14ac:dyDescent="0.15">
      <c r="A83">
        <v>1</v>
      </c>
      <c r="B83" s="1">
        <v>42688</v>
      </c>
      <c r="C83">
        <v>184.5</v>
      </c>
      <c r="D83">
        <v>186</v>
      </c>
      <c r="E83">
        <v>183.8</v>
      </c>
      <c r="F83">
        <v>184.9</v>
      </c>
      <c r="G83">
        <v>247876500</v>
      </c>
      <c r="H83" s="2">
        <f t="shared" si="6"/>
        <v>45832364850</v>
      </c>
      <c r="I83">
        <f t="shared" si="1"/>
        <v>1.7000000000000171</v>
      </c>
      <c r="J83" t="str">
        <f t="shared" si="7"/>
        <v>高値超、安値超</v>
      </c>
      <c r="L83">
        <f t="shared" si="8"/>
        <v>1.7000000000000171</v>
      </c>
      <c r="M83">
        <f t="shared" si="9"/>
        <v>1.7000000000000171</v>
      </c>
      <c r="N83">
        <f t="shared" si="19"/>
        <v>-1.7000000000000171</v>
      </c>
      <c r="O83" s="2">
        <f t="shared" si="2"/>
        <v>5000</v>
      </c>
      <c r="P83" s="2">
        <f t="shared" si="10"/>
        <v>8500.0000000000855</v>
      </c>
      <c r="Q83" s="2">
        <f t="shared" si="3"/>
        <v>916000</v>
      </c>
      <c r="R83" s="2" t="str">
        <f t="shared" si="11"/>
        <v>kai</v>
      </c>
      <c r="S83" s="2" t="str">
        <f t="shared" si="12"/>
        <v>uri</v>
      </c>
      <c r="T83" s="2" t="str">
        <f t="shared" si="13"/>
        <v>kai</v>
      </c>
      <c r="U83" s="2" t="str">
        <f t="shared" si="14"/>
        <v/>
      </c>
      <c r="V83" s="2" t="str">
        <f t="shared" si="15"/>
        <v/>
      </c>
      <c r="W83" s="2">
        <f t="shared" si="20"/>
        <v>73.28</v>
      </c>
      <c r="X83" s="2" t="str">
        <f t="shared" si="17"/>
        <v/>
      </c>
      <c r="Y83" s="6">
        <f t="shared" si="4"/>
        <v>924500</v>
      </c>
      <c r="Z83" s="6">
        <f t="shared" si="5"/>
        <v>0</v>
      </c>
      <c r="AA83" s="4">
        <f>SUM(P83:$P$759)+$Z$25</f>
        <v>1782500.0000000021</v>
      </c>
      <c r="AB83" s="4">
        <f>SUM(V83:$W$759)</f>
        <v>411177.16000000027</v>
      </c>
      <c r="AC83" s="4">
        <f t="shared" si="18"/>
        <v>858000.0000000021</v>
      </c>
    </row>
    <row r="84" spans="1:29" x14ac:dyDescent="0.15">
      <c r="A84">
        <v>1</v>
      </c>
      <c r="B84" s="1">
        <v>42685</v>
      </c>
      <c r="C84">
        <v>180</v>
      </c>
      <c r="D84">
        <v>184.8</v>
      </c>
      <c r="E84">
        <v>179</v>
      </c>
      <c r="F84">
        <v>183.2</v>
      </c>
      <c r="G84">
        <v>462230900</v>
      </c>
      <c r="H84" s="2">
        <f t="shared" si="6"/>
        <v>84680700880</v>
      </c>
      <c r="I84">
        <f t="shared" si="1"/>
        <v>6.5999999999999943</v>
      </c>
      <c r="J84" t="str">
        <f t="shared" si="7"/>
        <v>高値超、安値超</v>
      </c>
      <c r="L84">
        <f t="shared" si="8"/>
        <v>6.5999999999999943</v>
      </c>
      <c r="M84">
        <f t="shared" si="9"/>
        <v>6.5999999999999943</v>
      </c>
      <c r="N84">
        <f t="shared" si="19"/>
        <v>6.5999999999999943</v>
      </c>
      <c r="O84" s="2">
        <f t="shared" si="2"/>
        <v>5000</v>
      </c>
      <c r="P84" s="2">
        <f t="shared" si="10"/>
        <v>32999.999999999971</v>
      </c>
      <c r="Q84" s="2">
        <f t="shared" si="3"/>
        <v>883000</v>
      </c>
      <c r="R84" s="2" t="str">
        <f t="shared" si="11"/>
        <v>kai</v>
      </c>
      <c r="S84" s="2" t="str">
        <f t="shared" si="12"/>
        <v>kai</v>
      </c>
      <c r="T84" s="2" t="str">
        <f t="shared" si="13"/>
        <v>kai</v>
      </c>
      <c r="U84" s="2" t="str">
        <f t="shared" si="14"/>
        <v/>
      </c>
      <c r="V84" s="2" t="str">
        <f t="shared" si="15"/>
        <v/>
      </c>
      <c r="W84" s="2">
        <f t="shared" si="20"/>
        <v>70.64</v>
      </c>
      <c r="X84" s="2" t="str">
        <f t="shared" si="17"/>
        <v/>
      </c>
      <c r="Y84" s="6">
        <f t="shared" si="4"/>
        <v>916000</v>
      </c>
      <c r="Z84" s="6">
        <f t="shared" si="5"/>
        <v>0</v>
      </c>
      <c r="AA84" s="4">
        <f>SUM(P84:$P$759)+$Z$25</f>
        <v>1774000.0000000023</v>
      </c>
      <c r="AB84" s="4">
        <f>SUM(V84:$W$759)</f>
        <v>411103.88000000024</v>
      </c>
      <c r="AC84" s="4">
        <f t="shared" si="18"/>
        <v>858000.00000000233</v>
      </c>
    </row>
    <row r="85" spans="1:29" x14ac:dyDescent="0.15">
      <c r="A85">
        <v>1</v>
      </c>
      <c r="B85" s="1">
        <v>42684</v>
      </c>
      <c r="C85">
        <v>176</v>
      </c>
      <c r="D85">
        <v>177.9</v>
      </c>
      <c r="E85">
        <v>174.6</v>
      </c>
      <c r="F85">
        <v>176.6</v>
      </c>
      <c r="G85">
        <v>370068100</v>
      </c>
      <c r="H85" s="2">
        <f t="shared" si="6"/>
        <v>65354026460</v>
      </c>
      <c r="I85">
        <f t="shared" si="1"/>
        <v>10.599999999999994</v>
      </c>
      <c r="J85" t="str">
        <f t="shared" si="7"/>
        <v/>
      </c>
      <c r="L85">
        <f t="shared" si="8"/>
        <v>10.599999999999994</v>
      </c>
      <c r="M85">
        <f t="shared" si="9"/>
        <v>10.599999999999994</v>
      </c>
      <c r="N85">
        <f t="shared" si="19"/>
        <v>10.599999999999994</v>
      </c>
      <c r="O85" s="2">
        <f t="shared" si="2"/>
        <v>5000</v>
      </c>
      <c r="P85" s="2">
        <f t="shared" si="10"/>
        <v>52999.999999999971</v>
      </c>
      <c r="Q85" s="2">
        <f t="shared" si="3"/>
        <v>830000</v>
      </c>
      <c r="R85" s="2" t="str">
        <f t="shared" si="11"/>
        <v>kai</v>
      </c>
      <c r="S85" s="2" t="str">
        <f t="shared" si="12"/>
        <v>kai</v>
      </c>
      <c r="T85" s="2" t="str">
        <f t="shared" si="13"/>
        <v>kai</v>
      </c>
      <c r="U85" s="2" t="str">
        <f t="shared" si="14"/>
        <v/>
      </c>
      <c r="V85" s="2" t="str">
        <f t="shared" si="15"/>
        <v/>
      </c>
      <c r="W85" s="2">
        <f t="shared" si="20"/>
        <v>66.400000000000006</v>
      </c>
      <c r="X85" s="2" t="str">
        <f t="shared" si="17"/>
        <v/>
      </c>
      <c r="Y85" s="6">
        <f t="shared" si="4"/>
        <v>883000</v>
      </c>
      <c r="Z85" s="6">
        <f t="shared" si="5"/>
        <v>0</v>
      </c>
      <c r="AA85" s="4">
        <f>SUM(P85:$P$759)+$Z$25</f>
        <v>1741000.0000000028</v>
      </c>
      <c r="AB85" s="4">
        <f>SUM(V85:$W$759)</f>
        <v>411033.24000000022</v>
      </c>
      <c r="AC85" s="4">
        <f t="shared" si="18"/>
        <v>858000.00000000279</v>
      </c>
    </row>
    <row r="86" spans="1:29" x14ac:dyDescent="0.15">
      <c r="A86">
        <v>1</v>
      </c>
      <c r="B86" s="1">
        <v>42683</v>
      </c>
      <c r="C86">
        <v>176.6</v>
      </c>
      <c r="D86">
        <v>178.2</v>
      </c>
      <c r="E86">
        <v>163.5</v>
      </c>
      <c r="F86">
        <v>166</v>
      </c>
      <c r="G86">
        <v>500866600</v>
      </c>
      <c r="H86" s="2">
        <f t="shared" si="6"/>
        <v>83143855600</v>
      </c>
      <c r="I86">
        <f t="shared" si="1"/>
        <v>-9.6999999999999886</v>
      </c>
      <c r="J86" t="str">
        <f t="shared" si="7"/>
        <v/>
      </c>
      <c r="L86">
        <f t="shared" si="8"/>
        <v>-9.6999999999999886</v>
      </c>
      <c r="M86">
        <f t="shared" si="9"/>
        <v>-9.6999999999999886</v>
      </c>
      <c r="N86">
        <f t="shared" si="19"/>
        <v>9.6999999999999886</v>
      </c>
      <c r="O86" s="2">
        <f t="shared" si="2"/>
        <v>5000</v>
      </c>
      <c r="P86" s="2">
        <f t="shared" si="10"/>
        <v>-48499.999999999942</v>
      </c>
      <c r="Q86" s="2">
        <f t="shared" si="3"/>
        <v>878500</v>
      </c>
      <c r="R86" s="2" t="str">
        <f t="shared" si="11"/>
        <v>kai</v>
      </c>
      <c r="S86" s="2" t="str">
        <f t="shared" si="12"/>
        <v>uri</v>
      </c>
      <c r="T86" s="2" t="str">
        <f t="shared" si="13"/>
        <v>kai</v>
      </c>
      <c r="U86" s="2" t="str">
        <f t="shared" si="14"/>
        <v/>
      </c>
      <c r="V86" s="2" t="str">
        <f t="shared" si="15"/>
        <v/>
      </c>
      <c r="W86" s="2">
        <f t="shared" si="20"/>
        <v>70.28</v>
      </c>
      <c r="X86" s="2" t="str">
        <f t="shared" si="17"/>
        <v/>
      </c>
      <c r="Y86" s="6">
        <f t="shared" si="4"/>
        <v>830000</v>
      </c>
      <c r="Z86" s="6">
        <f t="shared" si="5"/>
        <v>0</v>
      </c>
      <c r="AA86" s="4">
        <f>SUM(P86:$P$759)+$Z$25</f>
        <v>1688000.0000000026</v>
      </c>
      <c r="AB86" s="4">
        <f>SUM(V86:$W$759)</f>
        <v>410966.8400000002</v>
      </c>
      <c r="AC86" s="4">
        <f t="shared" si="18"/>
        <v>858000.00000000256</v>
      </c>
    </row>
    <row r="87" spans="1:29" x14ac:dyDescent="0.15">
      <c r="A87">
        <v>1</v>
      </c>
      <c r="B87" s="1">
        <v>42682</v>
      </c>
      <c r="C87">
        <v>175.6</v>
      </c>
      <c r="D87">
        <v>177.5</v>
      </c>
      <c r="E87">
        <v>174.9</v>
      </c>
      <c r="F87">
        <v>175.7</v>
      </c>
      <c r="G87">
        <v>138739200</v>
      </c>
      <c r="H87" s="2">
        <f t="shared" si="6"/>
        <v>24376477440</v>
      </c>
      <c r="I87">
        <f t="shared" si="1"/>
        <v>0.69999999999998863</v>
      </c>
      <c r="J87" t="str">
        <f t="shared" si="7"/>
        <v>高値超、安値超</v>
      </c>
      <c r="L87">
        <f t="shared" si="8"/>
        <v>0.69999999999998863</v>
      </c>
      <c r="M87">
        <f t="shared" si="9"/>
        <v>0.69999999999998863</v>
      </c>
      <c r="N87">
        <f t="shared" si="19"/>
        <v>-0.69999999999998863</v>
      </c>
      <c r="O87" s="2">
        <f t="shared" si="2"/>
        <v>5000</v>
      </c>
      <c r="P87" s="2">
        <f t="shared" si="10"/>
        <v>3499.9999999999432</v>
      </c>
      <c r="Q87" s="2">
        <f t="shared" si="3"/>
        <v>875000</v>
      </c>
      <c r="R87" s="2" t="str">
        <f t="shared" si="11"/>
        <v>kai</v>
      </c>
      <c r="S87" s="2" t="str">
        <f t="shared" si="12"/>
        <v>uri</v>
      </c>
      <c r="T87" s="2" t="str">
        <f t="shared" si="13"/>
        <v>kai</v>
      </c>
      <c r="U87" s="2">
        <f t="shared" si="14"/>
        <v>875000</v>
      </c>
      <c r="V87" s="2">
        <f t="shared" si="15"/>
        <v>1080</v>
      </c>
      <c r="W87" s="2">
        <f t="shared" si="20"/>
        <v>140</v>
      </c>
      <c r="X87" s="2" t="str">
        <f t="shared" si="17"/>
        <v/>
      </c>
      <c r="Y87" s="6">
        <f t="shared" si="4"/>
        <v>878500</v>
      </c>
      <c r="Z87" s="6">
        <f t="shared" si="5"/>
        <v>0</v>
      </c>
      <c r="AA87" s="4">
        <f>SUM(P87:$P$759)+$Z$25</f>
        <v>1736500.0000000026</v>
      </c>
      <c r="AB87" s="4">
        <f>SUM(V87:$W$759)</f>
        <v>410896.56000000017</v>
      </c>
      <c r="AC87" s="4">
        <f t="shared" si="18"/>
        <v>858000.00000000256</v>
      </c>
    </row>
    <row r="88" spans="1:29" x14ac:dyDescent="0.15">
      <c r="A88">
        <v>1</v>
      </c>
      <c r="B88" s="1">
        <v>42681</v>
      </c>
      <c r="C88">
        <v>174</v>
      </c>
      <c r="D88">
        <v>175.5</v>
      </c>
      <c r="E88">
        <v>173.3</v>
      </c>
      <c r="F88">
        <v>175</v>
      </c>
      <c r="G88">
        <v>163074500</v>
      </c>
      <c r="H88" s="2">
        <f t="shared" si="6"/>
        <v>28538037500</v>
      </c>
      <c r="I88">
        <f t="shared" si="1"/>
        <v>3.0999999999999943</v>
      </c>
      <c r="J88" t="str">
        <f t="shared" si="7"/>
        <v>高値超、安値超</v>
      </c>
      <c r="L88">
        <f t="shared" si="8"/>
        <v>-3.0999999999999943</v>
      </c>
      <c r="M88">
        <f t="shared" si="9"/>
        <v>-3.0999999999999943</v>
      </c>
      <c r="N88">
        <f t="shared" si="19"/>
        <v>3.0999999999999943</v>
      </c>
      <c r="O88" s="2">
        <f t="shared" si="2"/>
        <v>5000</v>
      </c>
      <c r="P88" s="2">
        <f t="shared" si="10"/>
        <v>-15499.999999999971</v>
      </c>
      <c r="Q88" s="2">
        <f t="shared" si="3"/>
        <v>859500</v>
      </c>
      <c r="R88" s="2" t="str">
        <f t="shared" si="11"/>
        <v>uri</v>
      </c>
      <c r="S88" s="2" t="str">
        <f t="shared" si="12"/>
        <v>kai</v>
      </c>
      <c r="T88" s="2" t="str">
        <f t="shared" si="13"/>
        <v>uri</v>
      </c>
      <c r="U88" s="2" t="str">
        <f t="shared" si="14"/>
        <v/>
      </c>
      <c r="V88" s="2" t="str">
        <f t="shared" si="15"/>
        <v/>
      </c>
      <c r="W88" s="2" t="str">
        <f t="shared" si="20"/>
        <v/>
      </c>
      <c r="X88" s="2">
        <f t="shared" si="17"/>
        <v>68.760000000000005</v>
      </c>
      <c r="Y88" s="6">
        <f t="shared" si="4"/>
        <v>875000</v>
      </c>
      <c r="Z88" s="6">
        <f t="shared" si="5"/>
        <v>0</v>
      </c>
      <c r="AA88" s="4">
        <f>SUM(P88:$P$759)+$Z$25</f>
        <v>1733000.0000000028</v>
      </c>
      <c r="AB88" s="4">
        <f>SUM(V88:$W$759)</f>
        <v>409676.56000000023</v>
      </c>
      <c r="AC88" s="4">
        <f t="shared" si="18"/>
        <v>858000.00000000279</v>
      </c>
    </row>
    <row r="89" spans="1:29" x14ac:dyDescent="0.15">
      <c r="A89">
        <v>1</v>
      </c>
      <c r="B89" s="1">
        <v>42678</v>
      </c>
      <c r="C89">
        <v>171.5</v>
      </c>
      <c r="D89">
        <v>173</v>
      </c>
      <c r="E89">
        <v>170</v>
      </c>
      <c r="F89">
        <v>171.9</v>
      </c>
      <c r="G89">
        <v>160358400</v>
      </c>
      <c r="H89" s="2">
        <f t="shared" si="6"/>
        <v>27565608960</v>
      </c>
      <c r="I89">
        <f t="shared" si="1"/>
        <v>-1.7999999999999829</v>
      </c>
      <c r="J89" t="str">
        <f t="shared" si="7"/>
        <v>高値割、安値割</v>
      </c>
      <c r="L89">
        <f t="shared" si="8"/>
        <v>1.7999999999999829</v>
      </c>
      <c r="M89">
        <f t="shared" si="9"/>
        <v>1.7999999999999829</v>
      </c>
      <c r="N89">
        <f t="shared" si="19"/>
        <v>-1.7999999999999829</v>
      </c>
      <c r="O89" s="2">
        <f t="shared" si="2"/>
        <v>5000</v>
      </c>
      <c r="P89" s="2">
        <f t="shared" si="10"/>
        <v>8999.9999999999145</v>
      </c>
      <c r="Q89" s="2">
        <f t="shared" si="3"/>
        <v>868500</v>
      </c>
      <c r="R89" s="2" t="str">
        <f t="shared" si="11"/>
        <v>uri</v>
      </c>
      <c r="S89" s="2" t="str">
        <f t="shared" si="12"/>
        <v>kai</v>
      </c>
      <c r="T89" s="2" t="str">
        <f t="shared" si="13"/>
        <v>uri</v>
      </c>
      <c r="U89" s="2">
        <f t="shared" si="14"/>
        <v>868500</v>
      </c>
      <c r="V89" s="2">
        <f t="shared" si="15"/>
        <v>1080</v>
      </c>
      <c r="W89" s="2" t="str">
        <f t="shared" si="20"/>
        <v/>
      </c>
      <c r="X89" s="2">
        <f t="shared" si="17"/>
        <v>138.96</v>
      </c>
      <c r="Y89" s="6">
        <f t="shared" si="4"/>
        <v>859500</v>
      </c>
      <c r="Z89" s="6">
        <f t="shared" si="5"/>
        <v>0</v>
      </c>
      <c r="AA89" s="4">
        <f>SUM(P89:$P$759)+$Z$25</f>
        <v>1748500.0000000028</v>
      </c>
      <c r="AB89" s="4">
        <f>SUM(V89:$W$759)</f>
        <v>409676.56000000023</v>
      </c>
      <c r="AC89" s="4">
        <f t="shared" si="18"/>
        <v>889000.00000000279</v>
      </c>
    </row>
    <row r="90" spans="1:29" x14ac:dyDescent="0.15">
      <c r="A90">
        <v>1</v>
      </c>
      <c r="B90" s="1">
        <v>42676</v>
      </c>
      <c r="C90">
        <v>175</v>
      </c>
      <c r="D90">
        <v>175.1</v>
      </c>
      <c r="E90">
        <v>172.8</v>
      </c>
      <c r="F90">
        <v>173.7</v>
      </c>
      <c r="G90">
        <v>161393400</v>
      </c>
      <c r="H90" s="2">
        <f t="shared" si="6"/>
        <v>28034033580</v>
      </c>
      <c r="I90">
        <f t="shared" ref="I90:I153" si="21">IF(F91="","",F90-F91)</f>
        <v>-3.9000000000000057</v>
      </c>
      <c r="J90" t="str">
        <f t="shared" si="7"/>
        <v>高値割、安値割</v>
      </c>
      <c r="L90">
        <f t="shared" ref="L90:L153" si="22">IF($M$25&gt;$N$25,M90,N90)</f>
        <v>-3.9000000000000057</v>
      </c>
      <c r="M90">
        <f t="shared" si="9"/>
        <v>-3.9000000000000057</v>
      </c>
      <c r="N90">
        <f t="shared" si="19"/>
        <v>3.9000000000000057</v>
      </c>
      <c r="O90" s="2">
        <f t="shared" ref="O90:O153" si="23">$B$3*1</f>
        <v>5000</v>
      </c>
      <c r="P90" s="2">
        <f t="shared" si="10"/>
        <v>-19500.000000000029</v>
      </c>
      <c r="Q90" s="2">
        <f t="shared" ref="Q90:Q153" si="24">IF(L91&lt;&gt;"",F91*O90,0)</f>
        <v>888000</v>
      </c>
      <c r="R90" s="2" t="str">
        <f t="shared" si="11"/>
        <v>kai</v>
      </c>
      <c r="S90" s="2" t="str">
        <f t="shared" si="12"/>
        <v>uri</v>
      </c>
      <c r="T90" s="2" t="str">
        <f t="shared" si="13"/>
        <v>kai</v>
      </c>
      <c r="U90" s="2" t="str">
        <f t="shared" si="14"/>
        <v/>
      </c>
      <c r="V90" s="2" t="str">
        <f t="shared" si="15"/>
        <v/>
      </c>
      <c r="W90" s="2">
        <f t="shared" si="20"/>
        <v>71.040000000000006</v>
      </c>
      <c r="X90" s="2" t="str">
        <f t="shared" si="17"/>
        <v/>
      </c>
      <c r="Y90" s="6">
        <f t="shared" ref="Y90:Y153" si="25">+F90*$B$3</f>
        <v>868500</v>
      </c>
      <c r="Z90" s="6">
        <f t="shared" ref="Z90:Z153" si="26">IF(AND(Y90&gt;0,Y91=0),Y90,0)</f>
        <v>0</v>
      </c>
      <c r="AA90" s="4">
        <f>SUM(P90:$P$759)+$Z$25</f>
        <v>1739500.0000000028</v>
      </c>
      <c r="AB90" s="4">
        <f>SUM(V90:$W$759)</f>
        <v>408596.56000000023</v>
      </c>
      <c r="AC90" s="4">
        <f t="shared" si="18"/>
        <v>871000.00000000279</v>
      </c>
    </row>
    <row r="91" spans="1:29" x14ac:dyDescent="0.15">
      <c r="A91">
        <v>1</v>
      </c>
      <c r="B91" s="1">
        <v>42675</v>
      </c>
      <c r="C91">
        <v>177.6</v>
      </c>
      <c r="D91">
        <v>178.7</v>
      </c>
      <c r="E91">
        <v>176</v>
      </c>
      <c r="F91">
        <v>177.6</v>
      </c>
      <c r="G91">
        <v>140820000</v>
      </c>
      <c r="H91" s="2">
        <f t="shared" ref="H91:H154" si="27">+F91*G91</f>
        <v>25009632000</v>
      </c>
      <c r="I91">
        <f t="shared" si="21"/>
        <v>0.5</v>
      </c>
      <c r="J91" t="str">
        <f t="shared" ref="J91:J154" si="28">IF(AND(D91&lt;D92,E91&lt;E92,AVERAGE(H91:H100)&gt;50000000),"高値割、安値割",IF(AND(D91&gt;D92,E91&gt;E92,AVERAGE(H91:H100)&gt;50000000),"高値超、安値超",""))</f>
        <v>高値超、安値超</v>
      </c>
      <c r="L91">
        <f t="shared" si="22"/>
        <v>0.5</v>
      </c>
      <c r="M91">
        <f t="shared" ref="M91:M154" si="29">IF(F92="",0,IF(J92="高値割、安値割",F92-F91,-F92+F91))</f>
        <v>0.5</v>
      </c>
      <c r="N91">
        <f t="shared" ref="N91:N154" si="30">IF(F92="",0,IF(J92&lt;&gt;"高値超、安値超",-F92+F91,F92-F91))</f>
        <v>-0.5</v>
      </c>
      <c r="O91" s="2">
        <f t="shared" si="23"/>
        <v>5000</v>
      </c>
      <c r="P91" s="2">
        <f t="shared" ref="P91:P154" si="31">IF(L91&lt;&gt;"",L91*O91,"")</f>
        <v>2500</v>
      </c>
      <c r="Q91" s="2">
        <f t="shared" si="24"/>
        <v>885500</v>
      </c>
      <c r="R91" s="2" t="str">
        <f t="shared" ref="R91:R154" si="32">IF(J92="高値割、安値割","uri","kai")</f>
        <v>kai</v>
      </c>
      <c r="S91" s="2" t="str">
        <f t="shared" ref="S91:S154" si="33">IF(J92="高値超、安値超","uri","kai")</f>
        <v>uri</v>
      </c>
      <c r="T91" s="2" t="str">
        <f t="shared" ref="T91:T154" si="34">IF($M$25&gt;$N$25,R91,S91)</f>
        <v>kai</v>
      </c>
      <c r="U91" s="2" t="str">
        <f t="shared" ref="U91:U154" si="35">IF(T91&lt;&gt;T92,Q91*1,"")</f>
        <v/>
      </c>
      <c r="V91" s="2" t="str">
        <f t="shared" ref="V91:V154" si="36">IF(U91="","",IF(U91&lt;$AD$26,$AE$26,IF(U91&lt;$AD$27,$AE$27,IF(U91&lt;$AD$28,$AE$28,IF(U91&lt;$AD$29,$AE$29,IF(U91&lt;$AD$30,$AE$30,IF(U91&lt;$AD$31,$AE$31,$AE$32))))))*2)</f>
        <v/>
      </c>
      <c r="W91" s="2">
        <f t="shared" si="20"/>
        <v>70.84</v>
      </c>
      <c r="X91" s="2" t="str">
        <f t="shared" ref="X91:X154" si="37">IF(AND(T92&lt;&gt;"uri",T91="uri"),Q91*2%/250*2,IF(AND(T92="uri",T91="uri"),Q91*2%/250,""))</f>
        <v/>
      </c>
      <c r="Y91" s="6">
        <f t="shared" si="25"/>
        <v>888000</v>
      </c>
      <c r="Z91" s="6">
        <f t="shared" si="26"/>
        <v>0</v>
      </c>
      <c r="AA91" s="4">
        <f>SUM(P91:$P$759)+$Z$25</f>
        <v>1759000.0000000028</v>
      </c>
      <c r="AB91" s="4">
        <f>SUM(V91:$W$759)</f>
        <v>408525.52000000019</v>
      </c>
      <c r="AC91" s="4">
        <f t="shared" ref="AC91:AC154" si="38">+AA91-Y91</f>
        <v>871000.00000000279</v>
      </c>
    </row>
    <row r="92" spans="1:29" x14ac:dyDescent="0.15">
      <c r="A92">
        <v>1</v>
      </c>
      <c r="B92" s="1">
        <v>42674</v>
      </c>
      <c r="C92">
        <v>174.6</v>
      </c>
      <c r="D92">
        <v>177.2</v>
      </c>
      <c r="E92">
        <v>174.5</v>
      </c>
      <c r="F92">
        <v>177.1</v>
      </c>
      <c r="G92">
        <v>175585000</v>
      </c>
      <c r="H92" s="2">
        <f t="shared" si="27"/>
        <v>31096103500</v>
      </c>
      <c r="I92">
        <f t="shared" si="21"/>
        <v>1.7999999999999829</v>
      </c>
      <c r="J92" t="str">
        <f t="shared" si="28"/>
        <v>高値超、安値超</v>
      </c>
      <c r="L92">
        <f t="shared" si="22"/>
        <v>1.7999999999999829</v>
      </c>
      <c r="M92">
        <f t="shared" si="29"/>
        <v>1.7999999999999829</v>
      </c>
      <c r="N92">
        <f t="shared" si="30"/>
        <v>-1.7999999999999829</v>
      </c>
      <c r="O92" s="2">
        <f t="shared" si="23"/>
        <v>5000</v>
      </c>
      <c r="P92" s="2">
        <f t="shared" si="31"/>
        <v>8999.9999999999145</v>
      </c>
      <c r="Q92" s="2">
        <f t="shared" si="24"/>
        <v>876500</v>
      </c>
      <c r="R92" s="2" t="str">
        <f t="shared" si="32"/>
        <v>kai</v>
      </c>
      <c r="S92" s="2" t="str">
        <f t="shared" si="33"/>
        <v>uri</v>
      </c>
      <c r="T92" s="2" t="str">
        <f t="shared" si="34"/>
        <v>kai</v>
      </c>
      <c r="U92" s="2" t="str">
        <f t="shared" si="35"/>
        <v/>
      </c>
      <c r="V92" s="2" t="str">
        <f t="shared" si="36"/>
        <v/>
      </c>
      <c r="W92" s="2">
        <f t="shared" si="20"/>
        <v>70.12</v>
      </c>
      <c r="X92" s="2" t="str">
        <f t="shared" si="37"/>
        <v/>
      </c>
      <c r="Y92" s="6">
        <f t="shared" si="25"/>
        <v>885500</v>
      </c>
      <c r="Z92" s="6">
        <f t="shared" si="26"/>
        <v>0</v>
      </c>
      <c r="AA92" s="4">
        <f>SUM(P92:$P$759)+$Z$25</f>
        <v>1756500.0000000026</v>
      </c>
      <c r="AB92" s="4">
        <f>SUM(V92:$W$759)</f>
        <v>408454.68000000023</v>
      </c>
      <c r="AC92" s="4">
        <f t="shared" si="38"/>
        <v>871000.00000000256</v>
      </c>
    </row>
    <row r="93" spans="1:29" x14ac:dyDescent="0.15">
      <c r="A93">
        <v>1</v>
      </c>
      <c r="B93" s="1">
        <v>42671</v>
      </c>
      <c r="C93">
        <v>174.5</v>
      </c>
      <c r="D93">
        <v>175.6</v>
      </c>
      <c r="E93">
        <v>174</v>
      </c>
      <c r="F93">
        <v>175.3</v>
      </c>
      <c r="G93">
        <v>205286100</v>
      </c>
      <c r="H93" s="2">
        <f t="shared" si="27"/>
        <v>35986653330</v>
      </c>
      <c r="I93">
        <f t="shared" si="21"/>
        <v>2.5</v>
      </c>
      <c r="J93" t="str">
        <f t="shared" si="28"/>
        <v>高値超、安値超</v>
      </c>
      <c r="L93">
        <f t="shared" si="22"/>
        <v>2.5</v>
      </c>
      <c r="M93">
        <f t="shared" si="29"/>
        <v>2.5</v>
      </c>
      <c r="N93">
        <f t="shared" si="30"/>
        <v>-2.5</v>
      </c>
      <c r="O93" s="2">
        <f t="shared" si="23"/>
        <v>5000</v>
      </c>
      <c r="P93" s="2">
        <f t="shared" si="31"/>
        <v>12500</v>
      </c>
      <c r="Q93" s="2">
        <f t="shared" si="24"/>
        <v>864000</v>
      </c>
      <c r="R93" s="2" t="str">
        <f t="shared" si="32"/>
        <v>kai</v>
      </c>
      <c r="S93" s="2" t="str">
        <f t="shared" si="33"/>
        <v>uri</v>
      </c>
      <c r="T93" s="2" t="str">
        <f t="shared" si="34"/>
        <v>kai</v>
      </c>
      <c r="U93" s="2">
        <f t="shared" si="35"/>
        <v>864000</v>
      </c>
      <c r="V93" s="2">
        <f t="shared" si="36"/>
        <v>1080</v>
      </c>
      <c r="W93" s="2">
        <f t="shared" si="20"/>
        <v>138.24</v>
      </c>
      <c r="X93" s="2" t="str">
        <f t="shared" si="37"/>
        <v/>
      </c>
      <c r="Y93" s="6">
        <f t="shared" si="25"/>
        <v>876500</v>
      </c>
      <c r="Z93" s="6">
        <f t="shared" si="26"/>
        <v>0</v>
      </c>
      <c r="AA93" s="4">
        <f>SUM(P93:$P$759)+$Z$25</f>
        <v>1747500.000000003</v>
      </c>
      <c r="AB93" s="4">
        <f>SUM(V93:$W$759)</f>
        <v>408384.56000000023</v>
      </c>
      <c r="AC93" s="4">
        <f t="shared" si="38"/>
        <v>871000.00000000303</v>
      </c>
    </row>
    <row r="94" spans="1:29" x14ac:dyDescent="0.15">
      <c r="A94">
        <v>1</v>
      </c>
      <c r="B94" s="1">
        <v>42670</v>
      </c>
      <c r="C94">
        <v>171.6</v>
      </c>
      <c r="D94">
        <v>173.3</v>
      </c>
      <c r="E94">
        <v>171.1</v>
      </c>
      <c r="F94">
        <v>172.8</v>
      </c>
      <c r="G94">
        <v>130806400</v>
      </c>
      <c r="H94" s="2">
        <f t="shared" si="27"/>
        <v>22603345920</v>
      </c>
      <c r="I94">
        <f t="shared" si="21"/>
        <v>1.3000000000000114</v>
      </c>
      <c r="J94" t="str">
        <f t="shared" si="28"/>
        <v>高値超、安値超</v>
      </c>
      <c r="L94">
        <f t="shared" si="22"/>
        <v>-1.3000000000000114</v>
      </c>
      <c r="M94">
        <f t="shared" si="29"/>
        <v>-1.3000000000000114</v>
      </c>
      <c r="N94">
        <f t="shared" si="30"/>
        <v>1.3000000000000114</v>
      </c>
      <c r="O94" s="2">
        <f t="shared" si="23"/>
        <v>5000</v>
      </c>
      <c r="P94" s="2">
        <f t="shared" si="31"/>
        <v>-6500.0000000000564</v>
      </c>
      <c r="Q94" s="2">
        <f t="shared" si="24"/>
        <v>857500</v>
      </c>
      <c r="R94" s="2" t="str">
        <f t="shared" si="32"/>
        <v>uri</v>
      </c>
      <c r="S94" s="2" t="str">
        <f t="shared" si="33"/>
        <v>kai</v>
      </c>
      <c r="T94" s="2" t="str">
        <f t="shared" si="34"/>
        <v>uri</v>
      </c>
      <c r="U94" s="2">
        <f t="shared" si="35"/>
        <v>857500</v>
      </c>
      <c r="V94" s="2">
        <f t="shared" si="36"/>
        <v>1080</v>
      </c>
      <c r="W94" s="2" t="str">
        <f t="shared" si="20"/>
        <v/>
      </c>
      <c r="X94" s="2">
        <f t="shared" si="37"/>
        <v>137.19999999999999</v>
      </c>
      <c r="Y94" s="6">
        <f t="shared" si="25"/>
        <v>864000</v>
      </c>
      <c r="Z94" s="6">
        <f t="shared" si="26"/>
        <v>0</v>
      </c>
      <c r="AA94" s="4">
        <f>SUM(P94:$P$759)+$Z$25</f>
        <v>1735000.0000000028</v>
      </c>
      <c r="AB94" s="4">
        <f>SUM(V94:$W$759)</f>
        <v>407166.32000000018</v>
      </c>
      <c r="AC94" s="4">
        <f t="shared" si="38"/>
        <v>871000.00000000279</v>
      </c>
    </row>
    <row r="95" spans="1:29" x14ac:dyDescent="0.15">
      <c r="A95">
        <v>1</v>
      </c>
      <c r="B95" s="1">
        <v>42669</v>
      </c>
      <c r="C95">
        <v>171.4</v>
      </c>
      <c r="D95">
        <v>171.9</v>
      </c>
      <c r="E95">
        <v>170.6</v>
      </c>
      <c r="F95">
        <v>171.5</v>
      </c>
      <c r="G95">
        <v>83347900</v>
      </c>
      <c r="H95" s="2">
        <f t="shared" si="27"/>
        <v>14294164850</v>
      </c>
      <c r="I95">
        <f t="shared" si="21"/>
        <v>9.9999999999994316E-2</v>
      </c>
      <c r="J95" t="str">
        <f t="shared" si="28"/>
        <v>高値割、安値割</v>
      </c>
      <c r="L95">
        <f t="shared" si="22"/>
        <v>9.9999999999994316E-2</v>
      </c>
      <c r="M95">
        <f t="shared" si="29"/>
        <v>9.9999999999994316E-2</v>
      </c>
      <c r="N95">
        <f t="shared" si="30"/>
        <v>-9.9999999999994316E-2</v>
      </c>
      <c r="O95" s="2">
        <f t="shared" si="23"/>
        <v>5000</v>
      </c>
      <c r="P95" s="2">
        <f t="shared" si="31"/>
        <v>499.99999999997158</v>
      </c>
      <c r="Q95" s="2">
        <f t="shared" si="24"/>
        <v>857000</v>
      </c>
      <c r="R95" s="2" t="str">
        <f t="shared" si="32"/>
        <v>kai</v>
      </c>
      <c r="S95" s="2" t="str">
        <f t="shared" si="33"/>
        <v>uri</v>
      </c>
      <c r="T95" s="2" t="str">
        <f t="shared" si="34"/>
        <v>kai</v>
      </c>
      <c r="U95" s="2">
        <f t="shared" si="35"/>
        <v>857000</v>
      </c>
      <c r="V95" s="2">
        <f t="shared" si="36"/>
        <v>1080</v>
      </c>
      <c r="W95" s="2">
        <f t="shared" si="20"/>
        <v>137.12</v>
      </c>
      <c r="X95" s="2" t="str">
        <f t="shared" si="37"/>
        <v/>
      </c>
      <c r="Y95" s="6">
        <f t="shared" si="25"/>
        <v>857500</v>
      </c>
      <c r="Z95" s="6">
        <f t="shared" si="26"/>
        <v>0</v>
      </c>
      <c r="AA95" s="4">
        <f>SUM(P95:$P$759)+$Z$25</f>
        <v>1741500.0000000028</v>
      </c>
      <c r="AB95" s="4">
        <f>SUM(V95:$W$759)</f>
        <v>406086.32000000024</v>
      </c>
      <c r="AC95" s="4">
        <f t="shared" si="38"/>
        <v>884000.00000000279</v>
      </c>
    </row>
    <row r="96" spans="1:29" x14ac:dyDescent="0.15">
      <c r="A96">
        <v>1</v>
      </c>
      <c r="B96" s="1">
        <v>42668</v>
      </c>
      <c r="C96">
        <v>171</v>
      </c>
      <c r="D96">
        <v>172.9</v>
      </c>
      <c r="E96">
        <v>171</v>
      </c>
      <c r="F96">
        <v>171.4</v>
      </c>
      <c r="G96">
        <v>123247900</v>
      </c>
      <c r="H96" s="2">
        <f t="shared" si="27"/>
        <v>21124690060</v>
      </c>
      <c r="I96">
        <f t="shared" si="21"/>
        <v>1.5</v>
      </c>
      <c r="J96" t="str">
        <f t="shared" si="28"/>
        <v>高値超、安値超</v>
      </c>
      <c r="L96">
        <f t="shared" si="22"/>
        <v>-1.5</v>
      </c>
      <c r="M96">
        <f t="shared" si="29"/>
        <v>-1.5</v>
      </c>
      <c r="N96">
        <f t="shared" si="30"/>
        <v>1.5</v>
      </c>
      <c r="O96" s="2">
        <f t="shared" si="23"/>
        <v>5000</v>
      </c>
      <c r="P96" s="2">
        <f t="shared" si="31"/>
        <v>-7500</v>
      </c>
      <c r="Q96" s="2">
        <f t="shared" si="24"/>
        <v>849500</v>
      </c>
      <c r="R96" s="2" t="str">
        <f t="shared" si="32"/>
        <v>uri</v>
      </c>
      <c r="S96" s="2" t="str">
        <f t="shared" si="33"/>
        <v>kai</v>
      </c>
      <c r="T96" s="2" t="str">
        <f t="shared" si="34"/>
        <v>uri</v>
      </c>
      <c r="U96" s="2">
        <f t="shared" si="35"/>
        <v>849500</v>
      </c>
      <c r="V96" s="2">
        <f t="shared" si="36"/>
        <v>1080</v>
      </c>
      <c r="W96" s="2" t="str">
        <f t="shared" si="20"/>
        <v/>
      </c>
      <c r="X96" s="2">
        <f t="shared" si="37"/>
        <v>135.91999999999999</v>
      </c>
      <c r="Y96" s="6">
        <f t="shared" si="25"/>
        <v>857000</v>
      </c>
      <c r="Z96" s="6">
        <f t="shared" si="26"/>
        <v>0</v>
      </c>
      <c r="AA96" s="4">
        <f>SUM(P96:$P$759)+$Z$25</f>
        <v>1741000.000000003</v>
      </c>
      <c r="AB96" s="4">
        <f>SUM(V96:$W$759)</f>
        <v>404869.20000000024</v>
      </c>
      <c r="AC96" s="4">
        <f t="shared" si="38"/>
        <v>884000.00000000303</v>
      </c>
    </row>
    <row r="97" spans="1:29" x14ac:dyDescent="0.15">
      <c r="A97">
        <v>1</v>
      </c>
      <c r="B97" s="1">
        <v>42667</v>
      </c>
      <c r="C97">
        <v>170.9</v>
      </c>
      <c r="D97">
        <v>171.3</v>
      </c>
      <c r="E97">
        <v>169.4</v>
      </c>
      <c r="F97">
        <v>169.9</v>
      </c>
      <c r="G97">
        <v>94649300</v>
      </c>
      <c r="H97" s="2">
        <f t="shared" si="27"/>
        <v>16080916070</v>
      </c>
      <c r="I97">
        <f t="shared" si="21"/>
        <v>-1</v>
      </c>
      <c r="J97" t="str">
        <f t="shared" si="28"/>
        <v>高値割、安値割</v>
      </c>
      <c r="L97">
        <f t="shared" si="22"/>
        <v>-1</v>
      </c>
      <c r="M97">
        <f t="shared" si="29"/>
        <v>-1</v>
      </c>
      <c r="N97">
        <f t="shared" si="30"/>
        <v>1</v>
      </c>
      <c r="O97" s="2">
        <f t="shared" si="23"/>
        <v>5000</v>
      </c>
      <c r="P97" s="2">
        <f t="shared" si="31"/>
        <v>-5000</v>
      </c>
      <c r="Q97" s="2">
        <f t="shared" si="24"/>
        <v>854500</v>
      </c>
      <c r="R97" s="2" t="str">
        <f t="shared" si="32"/>
        <v>kai</v>
      </c>
      <c r="S97" s="2" t="str">
        <f t="shared" si="33"/>
        <v>uri</v>
      </c>
      <c r="T97" s="2" t="str">
        <f t="shared" si="34"/>
        <v>kai</v>
      </c>
      <c r="U97" s="2" t="str">
        <f t="shared" si="35"/>
        <v/>
      </c>
      <c r="V97" s="2" t="str">
        <f t="shared" si="36"/>
        <v/>
      </c>
      <c r="W97" s="2">
        <f t="shared" ref="W97:W160" si="39">IF(AND(T98&lt;&gt;"kai",T97="kai"),Q97*2%/250*2,IF(AND(T98="kai",T97="kai"),Q97*2%/250,""))</f>
        <v>68.36</v>
      </c>
      <c r="X97" s="2" t="str">
        <f t="shared" si="37"/>
        <v/>
      </c>
      <c r="Y97" s="6">
        <f t="shared" si="25"/>
        <v>849500</v>
      </c>
      <c r="Z97" s="6">
        <f t="shared" si="26"/>
        <v>0</v>
      </c>
      <c r="AA97" s="4">
        <f>SUM(P97:$P$759)+$Z$25</f>
        <v>1748500.000000003</v>
      </c>
      <c r="AB97" s="4">
        <f>SUM(V97:$W$759)</f>
        <v>403789.20000000024</v>
      </c>
      <c r="AC97" s="4">
        <f t="shared" si="38"/>
        <v>899000.00000000303</v>
      </c>
    </row>
    <row r="98" spans="1:29" x14ac:dyDescent="0.15">
      <c r="A98">
        <v>1</v>
      </c>
      <c r="B98" s="1">
        <v>42664</v>
      </c>
      <c r="C98">
        <v>171.5</v>
      </c>
      <c r="D98">
        <v>172.7</v>
      </c>
      <c r="E98">
        <v>170.2</v>
      </c>
      <c r="F98">
        <v>170.9</v>
      </c>
      <c r="G98">
        <v>136969600</v>
      </c>
      <c r="H98" s="2">
        <f t="shared" si="27"/>
        <v>23408104640</v>
      </c>
      <c r="I98">
        <f t="shared" si="21"/>
        <v>0</v>
      </c>
      <c r="J98" t="str">
        <f t="shared" si="28"/>
        <v>高値超、安値超</v>
      </c>
      <c r="L98">
        <f t="shared" si="22"/>
        <v>0</v>
      </c>
      <c r="M98">
        <f t="shared" si="29"/>
        <v>0</v>
      </c>
      <c r="N98">
        <f t="shared" si="30"/>
        <v>0</v>
      </c>
      <c r="O98" s="2">
        <f t="shared" si="23"/>
        <v>5000</v>
      </c>
      <c r="P98" s="2">
        <f t="shared" si="31"/>
        <v>0</v>
      </c>
      <c r="Q98" s="2">
        <f t="shared" si="24"/>
        <v>854500</v>
      </c>
      <c r="R98" s="2" t="str">
        <f t="shared" si="32"/>
        <v>kai</v>
      </c>
      <c r="S98" s="2" t="str">
        <f t="shared" si="33"/>
        <v>uri</v>
      </c>
      <c r="T98" s="2" t="str">
        <f t="shared" si="34"/>
        <v>kai</v>
      </c>
      <c r="U98" s="2" t="str">
        <f t="shared" si="35"/>
        <v/>
      </c>
      <c r="V98" s="2" t="str">
        <f t="shared" si="36"/>
        <v/>
      </c>
      <c r="W98" s="2">
        <f t="shared" si="39"/>
        <v>68.36</v>
      </c>
      <c r="X98" s="2" t="str">
        <f t="shared" si="37"/>
        <v/>
      </c>
      <c r="Y98" s="6">
        <f t="shared" si="25"/>
        <v>854500</v>
      </c>
      <c r="Z98" s="6">
        <f t="shared" si="26"/>
        <v>0</v>
      </c>
      <c r="AA98" s="4">
        <f>SUM(P98:$P$759)+$Z$25</f>
        <v>1753500.000000003</v>
      </c>
      <c r="AB98" s="4">
        <f>SUM(V98:$W$759)</f>
        <v>403720.84000000026</v>
      </c>
      <c r="AC98" s="4">
        <f t="shared" si="38"/>
        <v>899000.00000000303</v>
      </c>
    </row>
    <row r="99" spans="1:29" x14ac:dyDescent="0.15">
      <c r="A99">
        <v>1</v>
      </c>
      <c r="B99" s="1">
        <v>42663</v>
      </c>
      <c r="C99">
        <v>168</v>
      </c>
      <c r="D99">
        <v>170.9</v>
      </c>
      <c r="E99">
        <v>167.6</v>
      </c>
      <c r="F99">
        <v>170.9</v>
      </c>
      <c r="G99">
        <v>145557100</v>
      </c>
      <c r="H99" s="2">
        <f t="shared" si="27"/>
        <v>24875708390</v>
      </c>
      <c r="I99">
        <f t="shared" si="21"/>
        <v>3.2000000000000171</v>
      </c>
      <c r="J99" t="str">
        <f t="shared" si="28"/>
        <v>高値超、安値超</v>
      </c>
      <c r="L99">
        <f t="shared" si="22"/>
        <v>3.2000000000000171</v>
      </c>
      <c r="M99">
        <f t="shared" si="29"/>
        <v>3.2000000000000171</v>
      </c>
      <c r="N99">
        <f t="shared" si="30"/>
        <v>-3.2000000000000171</v>
      </c>
      <c r="O99" s="2">
        <f t="shared" si="23"/>
        <v>5000</v>
      </c>
      <c r="P99" s="2">
        <f t="shared" si="31"/>
        <v>16000.000000000085</v>
      </c>
      <c r="Q99" s="2">
        <f t="shared" si="24"/>
        <v>838500</v>
      </c>
      <c r="R99" s="2" t="str">
        <f t="shared" si="32"/>
        <v>kai</v>
      </c>
      <c r="S99" s="2" t="str">
        <f t="shared" si="33"/>
        <v>uri</v>
      </c>
      <c r="T99" s="2" t="str">
        <f t="shared" si="34"/>
        <v>kai</v>
      </c>
      <c r="U99" s="2">
        <f t="shared" si="35"/>
        <v>838500</v>
      </c>
      <c r="V99" s="2">
        <f t="shared" si="36"/>
        <v>1080</v>
      </c>
      <c r="W99" s="2">
        <f t="shared" si="39"/>
        <v>134.16</v>
      </c>
      <c r="X99" s="2" t="str">
        <f t="shared" si="37"/>
        <v/>
      </c>
      <c r="Y99" s="6">
        <f t="shared" si="25"/>
        <v>854500</v>
      </c>
      <c r="Z99" s="6">
        <f t="shared" si="26"/>
        <v>0</v>
      </c>
      <c r="AA99" s="4">
        <f>SUM(P99:$P$759)+$Z$25</f>
        <v>1753500.000000003</v>
      </c>
      <c r="AB99" s="4">
        <f>SUM(V99:$W$759)</f>
        <v>403652.48000000027</v>
      </c>
      <c r="AC99" s="4">
        <f t="shared" si="38"/>
        <v>899000.00000000303</v>
      </c>
    </row>
    <row r="100" spans="1:29" x14ac:dyDescent="0.15">
      <c r="A100">
        <v>1</v>
      </c>
      <c r="B100" s="1">
        <v>42662</v>
      </c>
      <c r="C100">
        <v>168</v>
      </c>
      <c r="D100">
        <v>168.7</v>
      </c>
      <c r="E100">
        <v>166.6</v>
      </c>
      <c r="F100">
        <v>167.7</v>
      </c>
      <c r="G100">
        <v>130408900</v>
      </c>
      <c r="H100" s="2">
        <f t="shared" si="27"/>
        <v>21869572530</v>
      </c>
      <c r="I100">
        <f t="shared" si="21"/>
        <v>0.69999999999998863</v>
      </c>
      <c r="J100" t="str">
        <f t="shared" si="28"/>
        <v>高値超、安値超</v>
      </c>
      <c r="L100">
        <f t="shared" si="22"/>
        <v>-0.69999999999998863</v>
      </c>
      <c r="M100">
        <f t="shared" si="29"/>
        <v>-0.69999999999998863</v>
      </c>
      <c r="N100">
        <f t="shared" si="30"/>
        <v>0.69999999999998863</v>
      </c>
      <c r="O100" s="2">
        <f t="shared" si="23"/>
        <v>5000</v>
      </c>
      <c r="P100" s="2">
        <f t="shared" si="31"/>
        <v>-3499.9999999999432</v>
      </c>
      <c r="Q100" s="2">
        <f t="shared" si="24"/>
        <v>835000</v>
      </c>
      <c r="R100" s="2" t="str">
        <f t="shared" si="32"/>
        <v>uri</v>
      </c>
      <c r="S100" s="2" t="str">
        <f t="shared" si="33"/>
        <v>kai</v>
      </c>
      <c r="T100" s="2" t="str">
        <f t="shared" si="34"/>
        <v>uri</v>
      </c>
      <c r="U100" s="2">
        <f t="shared" si="35"/>
        <v>835000</v>
      </c>
      <c r="V100" s="2">
        <f t="shared" si="36"/>
        <v>1080</v>
      </c>
      <c r="W100" s="2" t="str">
        <f t="shared" si="39"/>
        <v/>
      </c>
      <c r="X100" s="2">
        <f t="shared" si="37"/>
        <v>133.6</v>
      </c>
      <c r="Y100" s="6">
        <f t="shared" si="25"/>
        <v>838500</v>
      </c>
      <c r="Z100" s="6">
        <f t="shared" si="26"/>
        <v>0</v>
      </c>
      <c r="AA100" s="4">
        <f>SUM(P100:$P$759)+$Z$25</f>
        <v>1737500.0000000028</v>
      </c>
      <c r="AB100" s="4">
        <f>SUM(V100:$W$759)</f>
        <v>402438.3200000003</v>
      </c>
      <c r="AC100" s="4">
        <f t="shared" si="38"/>
        <v>899000.00000000279</v>
      </c>
    </row>
    <row r="101" spans="1:29" x14ac:dyDescent="0.15">
      <c r="A101">
        <v>1</v>
      </c>
      <c r="B101" s="1">
        <v>42661</v>
      </c>
      <c r="C101">
        <v>167.4</v>
      </c>
      <c r="D101">
        <v>167.4</v>
      </c>
      <c r="E101">
        <v>165.5</v>
      </c>
      <c r="F101">
        <v>167</v>
      </c>
      <c r="G101">
        <v>118909400</v>
      </c>
      <c r="H101" s="2">
        <f t="shared" si="27"/>
        <v>19857869800</v>
      </c>
      <c r="I101">
        <f t="shared" si="21"/>
        <v>-0.69999999999998863</v>
      </c>
      <c r="J101" t="str">
        <f t="shared" si="28"/>
        <v>高値割、安値割</v>
      </c>
      <c r="L101">
        <f t="shared" si="22"/>
        <v>-0.69999999999998863</v>
      </c>
      <c r="M101">
        <f t="shared" si="29"/>
        <v>-0.69999999999998863</v>
      </c>
      <c r="N101">
        <f t="shared" si="30"/>
        <v>0.69999999999998863</v>
      </c>
      <c r="O101" s="2">
        <f t="shared" si="23"/>
        <v>5000</v>
      </c>
      <c r="P101" s="2">
        <f t="shared" si="31"/>
        <v>-3499.9999999999432</v>
      </c>
      <c r="Q101" s="2">
        <f t="shared" si="24"/>
        <v>838500</v>
      </c>
      <c r="R101" s="2" t="str">
        <f t="shared" si="32"/>
        <v>kai</v>
      </c>
      <c r="S101" s="2" t="str">
        <f t="shared" si="33"/>
        <v>uri</v>
      </c>
      <c r="T101" s="2" t="str">
        <f t="shared" si="34"/>
        <v>kai</v>
      </c>
      <c r="U101" s="2">
        <f t="shared" si="35"/>
        <v>838500</v>
      </c>
      <c r="V101" s="2">
        <f t="shared" si="36"/>
        <v>1080</v>
      </c>
      <c r="W101" s="2">
        <f t="shared" si="39"/>
        <v>134.16</v>
      </c>
      <c r="X101" s="2" t="str">
        <f t="shared" si="37"/>
        <v/>
      </c>
      <c r="Y101" s="6">
        <f t="shared" si="25"/>
        <v>835000</v>
      </c>
      <c r="Z101" s="6">
        <f t="shared" si="26"/>
        <v>0</v>
      </c>
      <c r="AA101" s="4">
        <f>SUM(P101:$P$759)+$Z$25</f>
        <v>1741000.0000000028</v>
      </c>
      <c r="AB101" s="4">
        <f>SUM(V101:$W$759)</f>
        <v>401358.3200000003</v>
      </c>
      <c r="AC101" s="4">
        <f t="shared" si="38"/>
        <v>906000.00000000279</v>
      </c>
    </row>
    <row r="102" spans="1:29" x14ac:dyDescent="0.15">
      <c r="A102">
        <v>1</v>
      </c>
      <c r="B102" s="1">
        <v>42660</v>
      </c>
      <c r="C102">
        <v>167.8</v>
      </c>
      <c r="D102">
        <v>169.2</v>
      </c>
      <c r="E102">
        <v>166.7</v>
      </c>
      <c r="F102">
        <v>167.7</v>
      </c>
      <c r="G102">
        <v>110967900</v>
      </c>
      <c r="H102" s="2">
        <f t="shared" si="27"/>
        <v>18609316830</v>
      </c>
      <c r="I102">
        <f t="shared" si="21"/>
        <v>0.39999999999997726</v>
      </c>
      <c r="J102" t="str">
        <f t="shared" si="28"/>
        <v>高値超、安値超</v>
      </c>
      <c r="L102">
        <f t="shared" si="22"/>
        <v>-0.39999999999997726</v>
      </c>
      <c r="M102">
        <f t="shared" si="29"/>
        <v>-0.39999999999997726</v>
      </c>
      <c r="N102">
        <f t="shared" si="30"/>
        <v>0.39999999999997726</v>
      </c>
      <c r="O102" s="2">
        <f t="shared" si="23"/>
        <v>5000</v>
      </c>
      <c r="P102" s="2">
        <f t="shared" si="31"/>
        <v>-1999.9999999998863</v>
      </c>
      <c r="Q102" s="2">
        <f t="shared" si="24"/>
        <v>836500</v>
      </c>
      <c r="R102" s="2" t="str">
        <f t="shared" si="32"/>
        <v>uri</v>
      </c>
      <c r="S102" s="2" t="str">
        <f t="shared" si="33"/>
        <v>kai</v>
      </c>
      <c r="T102" s="2" t="str">
        <f t="shared" si="34"/>
        <v>uri</v>
      </c>
      <c r="U102" s="2">
        <f t="shared" si="35"/>
        <v>836500</v>
      </c>
      <c r="V102" s="2">
        <f t="shared" si="36"/>
        <v>1080</v>
      </c>
      <c r="W102" s="2" t="str">
        <f t="shared" si="39"/>
        <v/>
      </c>
      <c r="X102" s="2">
        <f t="shared" si="37"/>
        <v>133.84</v>
      </c>
      <c r="Y102" s="6">
        <f t="shared" si="25"/>
        <v>838500</v>
      </c>
      <c r="Z102" s="6">
        <f t="shared" si="26"/>
        <v>0</v>
      </c>
      <c r="AA102" s="4">
        <f>SUM(P102:$P$759)+$Z$25</f>
        <v>1744500.0000000028</v>
      </c>
      <c r="AB102" s="4">
        <f>SUM(V102:$W$759)</f>
        <v>400144.16000000027</v>
      </c>
      <c r="AC102" s="4">
        <f t="shared" si="38"/>
        <v>906000.00000000279</v>
      </c>
    </row>
    <row r="103" spans="1:29" x14ac:dyDescent="0.15">
      <c r="A103">
        <v>1</v>
      </c>
      <c r="B103" s="1">
        <v>42657</v>
      </c>
      <c r="C103">
        <v>166.7</v>
      </c>
      <c r="D103">
        <v>167.6</v>
      </c>
      <c r="E103">
        <v>165.8</v>
      </c>
      <c r="F103">
        <v>167.3</v>
      </c>
      <c r="G103">
        <v>119496000</v>
      </c>
      <c r="H103" s="2">
        <f t="shared" si="27"/>
        <v>19991680800</v>
      </c>
      <c r="I103">
        <f t="shared" si="21"/>
        <v>-0.5</v>
      </c>
      <c r="J103" t="str">
        <f t="shared" si="28"/>
        <v>高値割、安値割</v>
      </c>
      <c r="L103">
        <f t="shared" si="22"/>
        <v>-0.5</v>
      </c>
      <c r="M103">
        <f t="shared" si="29"/>
        <v>-0.5</v>
      </c>
      <c r="N103">
        <f t="shared" si="30"/>
        <v>-0.5</v>
      </c>
      <c r="O103" s="2">
        <f t="shared" si="23"/>
        <v>5000</v>
      </c>
      <c r="P103" s="2">
        <f t="shared" si="31"/>
        <v>-2500</v>
      </c>
      <c r="Q103" s="2">
        <f t="shared" si="24"/>
        <v>839000</v>
      </c>
      <c r="R103" s="2" t="str">
        <f t="shared" si="32"/>
        <v>kai</v>
      </c>
      <c r="S103" s="2" t="str">
        <f t="shared" si="33"/>
        <v>kai</v>
      </c>
      <c r="T103" s="2" t="str">
        <f t="shared" si="34"/>
        <v>kai</v>
      </c>
      <c r="U103" s="2">
        <f t="shared" si="35"/>
        <v>839000</v>
      </c>
      <c r="V103" s="2">
        <f t="shared" si="36"/>
        <v>1080</v>
      </c>
      <c r="W103" s="2">
        <f t="shared" si="39"/>
        <v>134.24</v>
      </c>
      <c r="X103" s="2" t="str">
        <f t="shared" si="37"/>
        <v/>
      </c>
      <c r="Y103" s="6">
        <f t="shared" si="25"/>
        <v>836500</v>
      </c>
      <c r="Z103" s="6">
        <f t="shared" si="26"/>
        <v>0</v>
      </c>
      <c r="AA103" s="4">
        <f>SUM(P103:$P$759)+$Z$25</f>
        <v>1746500.0000000028</v>
      </c>
      <c r="AB103" s="4">
        <f>SUM(V103:$W$759)</f>
        <v>399064.16000000032</v>
      </c>
      <c r="AC103" s="4">
        <f t="shared" si="38"/>
        <v>910000.00000000279</v>
      </c>
    </row>
    <row r="104" spans="1:29" x14ac:dyDescent="0.15">
      <c r="A104">
        <v>1</v>
      </c>
      <c r="B104" s="1">
        <v>42656</v>
      </c>
      <c r="C104">
        <v>168.3</v>
      </c>
      <c r="D104">
        <v>170.3</v>
      </c>
      <c r="E104">
        <v>167.3</v>
      </c>
      <c r="F104">
        <v>167.8</v>
      </c>
      <c r="G104">
        <v>118934600</v>
      </c>
      <c r="H104" s="2">
        <f t="shared" si="27"/>
        <v>19957225880</v>
      </c>
      <c r="I104">
        <f t="shared" si="21"/>
        <v>-0.19999999999998863</v>
      </c>
      <c r="J104" t="str">
        <f t="shared" si="28"/>
        <v/>
      </c>
      <c r="L104">
        <f t="shared" si="22"/>
        <v>0.19999999999998863</v>
      </c>
      <c r="M104">
        <f t="shared" si="29"/>
        <v>0.19999999999998863</v>
      </c>
      <c r="N104">
        <f t="shared" si="30"/>
        <v>-0.19999999999998863</v>
      </c>
      <c r="O104" s="2">
        <f t="shared" si="23"/>
        <v>5000</v>
      </c>
      <c r="P104" s="2">
        <f t="shared" si="31"/>
        <v>999.99999999994316</v>
      </c>
      <c r="Q104" s="2">
        <f t="shared" si="24"/>
        <v>840000</v>
      </c>
      <c r="R104" s="2" t="str">
        <f t="shared" si="32"/>
        <v>uri</v>
      </c>
      <c r="S104" s="2" t="str">
        <f t="shared" si="33"/>
        <v>kai</v>
      </c>
      <c r="T104" s="2" t="str">
        <f t="shared" si="34"/>
        <v>uri</v>
      </c>
      <c r="U104" s="2">
        <f t="shared" si="35"/>
        <v>840000</v>
      </c>
      <c r="V104" s="2">
        <f t="shared" si="36"/>
        <v>1080</v>
      </c>
      <c r="W104" s="2" t="str">
        <f t="shared" si="39"/>
        <v/>
      </c>
      <c r="X104" s="2">
        <f t="shared" si="37"/>
        <v>134.4</v>
      </c>
      <c r="Y104" s="6">
        <f t="shared" si="25"/>
        <v>839000</v>
      </c>
      <c r="Z104" s="6">
        <f t="shared" si="26"/>
        <v>0</v>
      </c>
      <c r="AA104" s="4">
        <f>SUM(P104:$P$759)+$Z$25</f>
        <v>1749000.0000000028</v>
      </c>
      <c r="AB104" s="4">
        <f>SUM(V104:$W$759)</f>
        <v>397849.92000000027</v>
      </c>
      <c r="AC104" s="4">
        <f t="shared" si="38"/>
        <v>910000.00000000279</v>
      </c>
    </row>
    <row r="105" spans="1:29" x14ac:dyDescent="0.15">
      <c r="A105">
        <v>1</v>
      </c>
      <c r="B105" s="1">
        <v>42655</v>
      </c>
      <c r="C105">
        <v>170</v>
      </c>
      <c r="D105">
        <v>170.3</v>
      </c>
      <c r="E105">
        <v>167.7</v>
      </c>
      <c r="F105">
        <v>168</v>
      </c>
      <c r="G105">
        <v>176102900</v>
      </c>
      <c r="H105" s="2">
        <f t="shared" si="27"/>
        <v>29585287200</v>
      </c>
      <c r="I105">
        <f t="shared" si="21"/>
        <v>-4.4000000000000057</v>
      </c>
      <c r="J105" t="str">
        <f t="shared" si="28"/>
        <v>高値割、安値割</v>
      </c>
      <c r="L105">
        <f t="shared" si="22"/>
        <v>-4.4000000000000057</v>
      </c>
      <c r="M105">
        <f t="shared" si="29"/>
        <v>-4.4000000000000057</v>
      </c>
      <c r="N105">
        <f t="shared" si="30"/>
        <v>4.4000000000000057</v>
      </c>
      <c r="O105" s="2">
        <f t="shared" si="23"/>
        <v>5000</v>
      </c>
      <c r="P105" s="2">
        <f t="shared" si="31"/>
        <v>-22000.000000000029</v>
      </c>
      <c r="Q105" s="2">
        <f t="shared" si="24"/>
        <v>862000</v>
      </c>
      <c r="R105" s="2" t="str">
        <f t="shared" si="32"/>
        <v>kai</v>
      </c>
      <c r="S105" s="2" t="str">
        <f t="shared" si="33"/>
        <v>uri</v>
      </c>
      <c r="T105" s="2" t="str">
        <f t="shared" si="34"/>
        <v>kai</v>
      </c>
      <c r="U105" s="2">
        <f t="shared" si="35"/>
        <v>862000</v>
      </c>
      <c r="V105" s="2">
        <f t="shared" si="36"/>
        <v>1080</v>
      </c>
      <c r="W105" s="2">
        <f t="shared" si="39"/>
        <v>137.91999999999999</v>
      </c>
      <c r="X105" s="2" t="str">
        <f t="shared" si="37"/>
        <v/>
      </c>
      <c r="Y105" s="6">
        <f t="shared" si="25"/>
        <v>840000</v>
      </c>
      <c r="Z105" s="6">
        <f t="shared" si="26"/>
        <v>0</v>
      </c>
      <c r="AA105" s="4">
        <f>SUM(P105:$P$759)+$Z$25</f>
        <v>1748000.0000000028</v>
      </c>
      <c r="AB105" s="4">
        <f>SUM(V105:$W$759)</f>
        <v>396769.92000000033</v>
      </c>
      <c r="AC105" s="4">
        <f t="shared" si="38"/>
        <v>908000.00000000279</v>
      </c>
    </row>
    <row r="106" spans="1:29" x14ac:dyDescent="0.15">
      <c r="A106">
        <v>1</v>
      </c>
      <c r="B106" s="1">
        <v>42654</v>
      </c>
      <c r="C106">
        <v>174</v>
      </c>
      <c r="D106">
        <v>175.3</v>
      </c>
      <c r="E106">
        <v>172.1</v>
      </c>
      <c r="F106">
        <v>172.4</v>
      </c>
      <c r="G106">
        <v>111548200</v>
      </c>
      <c r="H106" s="2">
        <f t="shared" si="27"/>
        <v>19230909680</v>
      </c>
      <c r="I106">
        <f t="shared" si="21"/>
        <v>-0.79999999999998295</v>
      </c>
      <c r="J106" t="str">
        <f t="shared" si="28"/>
        <v>高値超、安値超</v>
      </c>
      <c r="L106">
        <f t="shared" si="22"/>
        <v>0.79999999999998295</v>
      </c>
      <c r="M106">
        <f t="shared" si="29"/>
        <v>0.79999999999998295</v>
      </c>
      <c r="N106">
        <f t="shared" si="30"/>
        <v>-0.79999999999998295</v>
      </c>
      <c r="O106" s="2">
        <f t="shared" si="23"/>
        <v>5000</v>
      </c>
      <c r="P106" s="2">
        <f t="shared" si="31"/>
        <v>3999.9999999999145</v>
      </c>
      <c r="Q106" s="2">
        <f t="shared" si="24"/>
        <v>866000</v>
      </c>
      <c r="R106" s="2" t="str">
        <f t="shared" si="32"/>
        <v>uri</v>
      </c>
      <c r="S106" s="2" t="str">
        <f t="shared" si="33"/>
        <v>kai</v>
      </c>
      <c r="T106" s="2" t="str">
        <f t="shared" si="34"/>
        <v>uri</v>
      </c>
      <c r="U106" s="2">
        <f t="shared" si="35"/>
        <v>866000</v>
      </c>
      <c r="V106" s="2">
        <f t="shared" si="36"/>
        <v>1080</v>
      </c>
      <c r="W106" s="2" t="str">
        <f t="shared" si="39"/>
        <v/>
      </c>
      <c r="X106" s="2">
        <f t="shared" si="37"/>
        <v>138.56</v>
      </c>
      <c r="Y106" s="6">
        <f t="shared" si="25"/>
        <v>862000</v>
      </c>
      <c r="Z106" s="6">
        <f t="shared" si="26"/>
        <v>0</v>
      </c>
      <c r="AA106" s="4">
        <f>SUM(P106:$P$759)+$Z$25</f>
        <v>1770000.0000000026</v>
      </c>
      <c r="AB106" s="4">
        <f>SUM(V106:$W$759)</f>
        <v>395552.00000000029</v>
      </c>
      <c r="AC106" s="4">
        <f t="shared" si="38"/>
        <v>908000.00000000256</v>
      </c>
    </row>
    <row r="107" spans="1:29" x14ac:dyDescent="0.15">
      <c r="A107">
        <v>1</v>
      </c>
      <c r="B107" s="1">
        <v>42650</v>
      </c>
      <c r="C107">
        <v>174</v>
      </c>
      <c r="D107">
        <v>174.6</v>
      </c>
      <c r="E107">
        <v>171.8</v>
      </c>
      <c r="F107">
        <v>173.2</v>
      </c>
      <c r="G107">
        <v>93101600</v>
      </c>
      <c r="H107" s="2">
        <f t="shared" si="27"/>
        <v>16125197119.999998</v>
      </c>
      <c r="I107">
        <f t="shared" si="21"/>
        <v>-0.20000000000001705</v>
      </c>
      <c r="J107" t="str">
        <f t="shared" si="28"/>
        <v>高値割、安値割</v>
      </c>
      <c r="L107">
        <f t="shared" si="22"/>
        <v>-0.20000000000001705</v>
      </c>
      <c r="M107">
        <f t="shared" si="29"/>
        <v>-0.20000000000001705</v>
      </c>
      <c r="N107">
        <f t="shared" si="30"/>
        <v>0.20000000000001705</v>
      </c>
      <c r="O107" s="2">
        <f t="shared" si="23"/>
        <v>5000</v>
      </c>
      <c r="P107" s="2">
        <f t="shared" si="31"/>
        <v>-1000.0000000000853</v>
      </c>
      <c r="Q107" s="2">
        <f t="shared" si="24"/>
        <v>867000</v>
      </c>
      <c r="R107" s="2" t="str">
        <f t="shared" si="32"/>
        <v>kai</v>
      </c>
      <c r="S107" s="2" t="str">
        <f t="shared" si="33"/>
        <v>uri</v>
      </c>
      <c r="T107" s="2" t="str">
        <f t="shared" si="34"/>
        <v>kai</v>
      </c>
      <c r="U107" s="2" t="str">
        <f t="shared" si="35"/>
        <v/>
      </c>
      <c r="V107" s="2" t="str">
        <f t="shared" si="36"/>
        <v/>
      </c>
      <c r="W107" s="2">
        <f t="shared" si="39"/>
        <v>69.36</v>
      </c>
      <c r="X107" s="2" t="str">
        <f t="shared" si="37"/>
        <v/>
      </c>
      <c r="Y107" s="6">
        <f t="shared" si="25"/>
        <v>866000</v>
      </c>
      <c r="Z107" s="6">
        <f t="shared" si="26"/>
        <v>0</v>
      </c>
      <c r="AA107" s="4">
        <f>SUM(P107:$P$759)+$Z$25</f>
        <v>1766000.0000000026</v>
      </c>
      <c r="AB107" s="4">
        <f>SUM(V107:$W$759)</f>
        <v>394472.00000000035</v>
      </c>
      <c r="AC107" s="4">
        <f t="shared" si="38"/>
        <v>900000.00000000256</v>
      </c>
    </row>
    <row r="108" spans="1:29" x14ac:dyDescent="0.15">
      <c r="A108">
        <v>1</v>
      </c>
      <c r="B108" s="1">
        <v>42649</v>
      </c>
      <c r="C108">
        <v>175</v>
      </c>
      <c r="D108">
        <v>176.2</v>
      </c>
      <c r="E108">
        <v>173.3</v>
      </c>
      <c r="F108">
        <v>173.4</v>
      </c>
      <c r="G108">
        <v>147638200</v>
      </c>
      <c r="H108" s="2">
        <f t="shared" si="27"/>
        <v>25600463880</v>
      </c>
      <c r="I108">
        <f t="shared" si="21"/>
        <v>1</v>
      </c>
      <c r="J108" t="str">
        <f t="shared" si="28"/>
        <v>高値超、安値超</v>
      </c>
      <c r="L108">
        <f t="shared" si="22"/>
        <v>1</v>
      </c>
      <c r="M108">
        <f t="shared" si="29"/>
        <v>1</v>
      </c>
      <c r="N108">
        <f t="shared" si="30"/>
        <v>-1</v>
      </c>
      <c r="O108" s="2">
        <f t="shared" si="23"/>
        <v>5000</v>
      </c>
      <c r="P108" s="2">
        <f t="shared" si="31"/>
        <v>5000</v>
      </c>
      <c r="Q108" s="2">
        <f t="shared" si="24"/>
        <v>862000</v>
      </c>
      <c r="R108" s="2" t="str">
        <f t="shared" si="32"/>
        <v>kai</v>
      </c>
      <c r="S108" s="2" t="str">
        <f t="shared" si="33"/>
        <v>uri</v>
      </c>
      <c r="T108" s="2" t="str">
        <f t="shared" si="34"/>
        <v>kai</v>
      </c>
      <c r="U108" s="2" t="str">
        <f t="shared" si="35"/>
        <v/>
      </c>
      <c r="V108" s="2" t="str">
        <f t="shared" si="36"/>
        <v/>
      </c>
      <c r="W108" s="2">
        <f t="shared" si="39"/>
        <v>68.959999999999994</v>
      </c>
      <c r="X108" s="2" t="str">
        <f t="shared" si="37"/>
        <v/>
      </c>
      <c r="Y108" s="6">
        <f t="shared" si="25"/>
        <v>867000</v>
      </c>
      <c r="Z108" s="6">
        <f t="shared" si="26"/>
        <v>0</v>
      </c>
      <c r="AA108" s="4">
        <f>SUM(P108:$P$759)+$Z$25</f>
        <v>1767000.0000000028</v>
      </c>
      <c r="AB108" s="4">
        <f>SUM(V108:$W$759)</f>
        <v>394402.64000000031</v>
      </c>
      <c r="AC108" s="4">
        <f t="shared" si="38"/>
        <v>900000.00000000279</v>
      </c>
    </row>
    <row r="109" spans="1:29" x14ac:dyDescent="0.15">
      <c r="A109">
        <v>1</v>
      </c>
      <c r="B109" s="1">
        <v>42648</v>
      </c>
      <c r="C109">
        <v>172.5</v>
      </c>
      <c r="D109">
        <v>173.3</v>
      </c>
      <c r="E109">
        <v>170.8</v>
      </c>
      <c r="F109">
        <v>172.4</v>
      </c>
      <c r="G109">
        <v>118873000</v>
      </c>
      <c r="H109" s="2">
        <f t="shared" si="27"/>
        <v>20493705200</v>
      </c>
      <c r="I109">
        <f t="shared" si="21"/>
        <v>0.80000000000001137</v>
      </c>
      <c r="J109" t="str">
        <f t="shared" si="28"/>
        <v>高値超、安値超</v>
      </c>
      <c r="L109">
        <f t="shared" si="22"/>
        <v>0.80000000000001137</v>
      </c>
      <c r="M109">
        <f t="shared" si="29"/>
        <v>0.80000000000001137</v>
      </c>
      <c r="N109">
        <f t="shared" si="30"/>
        <v>-0.80000000000001137</v>
      </c>
      <c r="O109" s="2">
        <f t="shared" si="23"/>
        <v>5000</v>
      </c>
      <c r="P109" s="2">
        <f t="shared" si="31"/>
        <v>4000.0000000000568</v>
      </c>
      <c r="Q109" s="2">
        <f t="shared" si="24"/>
        <v>858000</v>
      </c>
      <c r="R109" s="2" t="str">
        <f t="shared" si="32"/>
        <v>kai</v>
      </c>
      <c r="S109" s="2" t="str">
        <f t="shared" si="33"/>
        <v>uri</v>
      </c>
      <c r="T109" s="2" t="str">
        <f t="shared" si="34"/>
        <v>kai</v>
      </c>
      <c r="U109" s="2" t="str">
        <f t="shared" si="35"/>
        <v/>
      </c>
      <c r="V109" s="2" t="str">
        <f t="shared" si="36"/>
        <v/>
      </c>
      <c r="W109" s="2">
        <f t="shared" si="39"/>
        <v>68.64</v>
      </c>
      <c r="X109" s="2" t="str">
        <f t="shared" si="37"/>
        <v/>
      </c>
      <c r="Y109" s="6">
        <f t="shared" si="25"/>
        <v>862000</v>
      </c>
      <c r="Z109" s="6">
        <f t="shared" si="26"/>
        <v>0</v>
      </c>
      <c r="AA109" s="4">
        <f>SUM(P109:$P$759)+$Z$25</f>
        <v>1762000.000000003</v>
      </c>
      <c r="AB109" s="4">
        <f>SUM(V109:$W$759)</f>
        <v>394333.68000000028</v>
      </c>
      <c r="AC109" s="4">
        <f t="shared" si="38"/>
        <v>900000.00000000303</v>
      </c>
    </row>
    <row r="110" spans="1:29" x14ac:dyDescent="0.15">
      <c r="A110">
        <v>1</v>
      </c>
      <c r="B110" s="1">
        <v>42647</v>
      </c>
      <c r="C110">
        <v>169.1</v>
      </c>
      <c r="D110">
        <v>173</v>
      </c>
      <c r="E110">
        <v>169.1</v>
      </c>
      <c r="F110">
        <v>171.6</v>
      </c>
      <c r="G110">
        <v>135005400</v>
      </c>
      <c r="H110" s="2">
        <f t="shared" si="27"/>
        <v>23166926640</v>
      </c>
      <c r="I110">
        <f t="shared" si="21"/>
        <v>2.9000000000000057</v>
      </c>
      <c r="J110" t="str">
        <f t="shared" si="28"/>
        <v>高値超、安値超</v>
      </c>
      <c r="L110">
        <f t="shared" si="22"/>
        <v>2.9000000000000057</v>
      </c>
      <c r="M110">
        <f t="shared" si="29"/>
        <v>2.9000000000000057</v>
      </c>
      <c r="N110">
        <f t="shared" si="30"/>
        <v>-2.9000000000000057</v>
      </c>
      <c r="O110" s="2">
        <f t="shared" si="23"/>
        <v>5000</v>
      </c>
      <c r="P110" s="2">
        <f t="shared" si="31"/>
        <v>14500.000000000029</v>
      </c>
      <c r="Q110" s="2">
        <f t="shared" si="24"/>
        <v>843500</v>
      </c>
      <c r="R110" s="2" t="str">
        <f t="shared" si="32"/>
        <v>kai</v>
      </c>
      <c r="S110" s="2" t="str">
        <f t="shared" si="33"/>
        <v>uri</v>
      </c>
      <c r="T110" s="2" t="str">
        <f t="shared" si="34"/>
        <v>kai</v>
      </c>
      <c r="U110" s="2">
        <f t="shared" si="35"/>
        <v>843500</v>
      </c>
      <c r="V110" s="2">
        <f t="shared" si="36"/>
        <v>1080</v>
      </c>
      <c r="W110" s="2">
        <f t="shared" si="39"/>
        <v>134.96</v>
      </c>
      <c r="X110" s="2" t="str">
        <f t="shared" si="37"/>
        <v/>
      </c>
      <c r="Y110" s="6">
        <f t="shared" si="25"/>
        <v>858000</v>
      </c>
      <c r="Z110" s="6">
        <f t="shared" si="26"/>
        <v>0</v>
      </c>
      <c r="AA110" s="4">
        <f>SUM(P110:$P$759)+$Z$25</f>
        <v>1758000.0000000028</v>
      </c>
      <c r="AB110" s="4">
        <f>SUM(V110:$W$759)</f>
        <v>394265.04000000027</v>
      </c>
      <c r="AC110" s="4">
        <f t="shared" si="38"/>
        <v>900000.00000000279</v>
      </c>
    </row>
    <row r="111" spans="1:29" x14ac:dyDescent="0.15">
      <c r="A111">
        <v>1</v>
      </c>
      <c r="B111" s="1">
        <v>42646</v>
      </c>
      <c r="C111">
        <v>170</v>
      </c>
      <c r="D111">
        <v>171.1</v>
      </c>
      <c r="E111">
        <v>168.5</v>
      </c>
      <c r="F111">
        <v>168.7</v>
      </c>
      <c r="G111">
        <v>133991800</v>
      </c>
      <c r="H111" s="2">
        <f t="shared" si="27"/>
        <v>22604416660</v>
      </c>
      <c r="I111">
        <f t="shared" si="21"/>
        <v>9.9999999999994316E-2</v>
      </c>
      <c r="J111" t="str">
        <f t="shared" si="28"/>
        <v>高値超、安値超</v>
      </c>
      <c r="L111">
        <f t="shared" si="22"/>
        <v>-9.9999999999994316E-2</v>
      </c>
      <c r="M111">
        <f t="shared" si="29"/>
        <v>-9.9999999999994316E-2</v>
      </c>
      <c r="N111">
        <f t="shared" si="30"/>
        <v>9.9999999999994316E-2</v>
      </c>
      <c r="O111" s="2">
        <f t="shared" si="23"/>
        <v>5000</v>
      </c>
      <c r="P111" s="2">
        <f t="shared" si="31"/>
        <v>-499.99999999997158</v>
      </c>
      <c r="Q111" s="2">
        <f t="shared" si="24"/>
        <v>843000</v>
      </c>
      <c r="R111" s="2" t="str">
        <f t="shared" si="32"/>
        <v>uri</v>
      </c>
      <c r="S111" s="2" t="str">
        <f t="shared" si="33"/>
        <v>kai</v>
      </c>
      <c r="T111" s="2" t="str">
        <f t="shared" si="34"/>
        <v>uri</v>
      </c>
      <c r="U111" s="2">
        <f t="shared" si="35"/>
        <v>843000</v>
      </c>
      <c r="V111" s="2">
        <f t="shared" si="36"/>
        <v>1080</v>
      </c>
      <c r="W111" s="2" t="str">
        <f t="shared" si="39"/>
        <v/>
      </c>
      <c r="X111" s="2">
        <f t="shared" si="37"/>
        <v>134.88</v>
      </c>
      <c r="Y111" s="6">
        <f t="shared" si="25"/>
        <v>843500</v>
      </c>
      <c r="Z111" s="6">
        <f t="shared" si="26"/>
        <v>0</v>
      </c>
      <c r="AA111" s="4">
        <f>SUM(P111:$P$759)+$Z$25</f>
        <v>1743500.0000000028</v>
      </c>
      <c r="AB111" s="4">
        <f>SUM(V111:$W$759)</f>
        <v>393050.08000000031</v>
      </c>
      <c r="AC111" s="4">
        <f t="shared" si="38"/>
        <v>900000.00000000279</v>
      </c>
    </row>
    <row r="112" spans="1:29" x14ac:dyDescent="0.15">
      <c r="A112">
        <v>1</v>
      </c>
      <c r="B112" s="1">
        <v>42643</v>
      </c>
      <c r="C112">
        <v>169.4</v>
      </c>
      <c r="D112">
        <v>170.5</v>
      </c>
      <c r="E112">
        <v>168.4</v>
      </c>
      <c r="F112">
        <v>168.6</v>
      </c>
      <c r="G112">
        <v>178518400</v>
      </c>
      <c r="H112" s="2">
        <f t="shared" si="27"/>
        <v>30098202240</v>
      </c>
      <c r="I112">
        <f t="shared" si="21"/>
        <v>-3.8000000000000114</v>
      </c>
      <c r="J112" t="str">
        <f t="shared" si="28"/>
        <v>高値割、安値割</v>
      </c>
      <c r="L112">
        <f t="shared" si="22"/>
        <v>-3.8000000000000114</v>
      </c>
      <c r="M112">
        <f t="shared" si="29"/>
        <v>-3.8000000000000114</v>
      </c>
      <c r="N112">
        <f t="shared" si="30"/>
        <v>-3.8000000000000114</v>
      </c>
      <c r="O112" s="2">
        <f t="shared" si="23"/>
        <v>5000</v>
      </c>
      <c r="P112" s="2">
        <f t="shared" si="31"/>
        <v>-19000.000000000058</v>
      </c>
      <c r="Q112" s="2">
        <f t="shared" si="24"/>
        <v>862000</v>
      </c>
      <c r="R112" s="2" t="str">
        <f t="shared" si="32"/>
        <v>kai</v>
      </c>
      <c r="S112" s="2" t="str">
        <f t="shared" si="33"/>
        <v>kai</v>
      </c>
      <c r="T112" s="2" t="str">
        <f t="shared" si="34"/>
        <v>kai</v>
      </c>
      <c r="U112" s="2">
        <f t="shared" si="35"/>
        <v>862000</v>
      </c>
      <c r="V112" s="2">
        <f t="shared" si="36"/>
        <v>1080</v>
      </c>
      <c r="W112" s="2">
        <f t="shared" si="39"/>
        <v>137.91999999999999</v>
      </c>
      <c r="X112" s="2" t="str">
        <f t="shared" si="37"/>
        <v/>
      </c>
      <c r="Y112" s="6">
        <f t="shared" si="25"/>
        <v>843000</v>
      </c>
      <c r="Z112" s="6">
        <f t="shared" si="26"/>
        <v>0</v>
      </c>
      <c r="AA112" s="4">
        <f>SUM(P112:$P$759)+$Z$25</f>
        <v>1744000.0000000028</v>
      </c>
      <c r="AB112" s="4">
        <f>SUM(V112:$W$759)</f>
        <v>391970.08000000025</v>
      </c>
      <c r="AC112" s="4">
        <f t="shared" si="38"/>
        <v>901000.00000000279</v>
      </c>
    </row>
    <row r="113" spans="1:29" x14ac:dyDescent="0.15">
      <c r="A113">
        <v>1</v>
      </c>
      <c r="B113" s="1">
        <v>42642</v>
      </c>
      <c r="C113">
        <v>172.8</v>
      </c>
      <c r="D113">
        <v>173.8</v>
      </c>
      <c r="E113">
        <v>171.2</v>
      </c>
      <c r="F113">
        <v>172.4</v>
      </c>
      <c r="G113">
        <v>141753100</v>
      </c>
      <c r="H113" s="2">
        <f t="shared" si="27"/>
        <v>24438234440</v>
      </c>
      <c r="I113">
        <f t="shared" si="21"/>
        <v>1.0999999999999943</v>
      </c>
      <c r="J113" t="str">
        <f t="shared" si="28"/>
        <v/>
      </c>
      <c r="L113">
        <f t="shared" si="22"/>
        <v>-1.0999999999999943</v>
      </c>
      <c r="M113">
        <f t="shared" si="29"/>
        <v>-1.0999999999999943</v>
      </c>
      <c r="N113">
        <f t="shared" si="30"/>
        <v>1.0999999999999943</v>
      </c>
      <c r="O113" s="2">
        <f t="shared" si="23"/>
        <v>5000</v>
      </c>
      <c r="P113" s="2">
        <f t="shared" si="31"/>
        <v>-5499.9999999999718</v>
      </c>
      <c r="Q113" s="2">
        <f t="shared" si="24"/>
        <v>856500</v>
      </c>
      <c r="R113" s="2" t="str">
        <f t="shared" si="32"/>
        <v>uri</v>
      </c>
      <c r="S113" s="2" t="str">
        <f t="shared" si="33"/>
        <v>kai</v>
      </c>
      <c r="T113" s="2" t="str">
        <f t="shared" si="34"/>
        <v>uri</v>
      </c>
      <c r="U113" s="2" t="str">
        <f t="shared" si="35"/>
        <v/>
      </c>
      <c r="V113" s="2" t="str">
        <f t="shared" si="36"/>
        <v/>
      </c>
      <c r="W113" s="2" t="str">
        <f t="shared" si="39"/>
        <v/>
      </c>
      <c r="X113" s="2">
        <f t="shared" si="37"/>
        <v>68.52</v>
      </c>
      <c r="Y113" s="6">
        <f t="shared" si="25"/>
        <v>862000</v>
      </c>
      <c r="Z113" s="6">
        <f t="shared" si="26"/>
        <v>0</v>
      </c>
      <c r="AA113" s="4">
        <f>SUM(P113:$P$759)+$Z$25</f>
        <v>1763000.000000003</v>
      </c>
      <c r="AB113" s="4">
        <f>SUM(V113:$W$759)</f>
        <v>390752.16000000027</v>
      </c>
      <c r="AC113" s="4">
        <f t="shared" si="38"/>
        <v>901000.00000000303</v>
      </c>
    </row>
    <row r="114" spans="1:29" x14ac:dyDescent="0.15">
      <c r="A114">
        <v>1</v>
      </c>
      <c r="B114" s="1">
        <v>42641</v>
      </c>
      <c r="C114">
        <v>173.5</v>
      </c>
      <c r="D114">
        <v>174.7</v>
      </c>
      <c r="E114">
        <v>170.9</v>
      </c>
      <c r="F114">
        <v>171.3</v>
      </c>
      <c r="G114">
        <v>163593100</v>
      </c>
      <c r="H114" s="2">
        <f t="shared" si="27"/>
        <v>28023498030</v>
      </c>
      <c r="I114">
        <f t="shared" si="21"/>
        <v>-6.8999999999999773</v>
      </c>
      <c r="J114" t="str">
        <f t="shared" si="28"/>
        <v>高値割、安値割</v>
      </c>
      <c r="L114">
        <f t="shared" si="22"/>
        <v>6.8999999999999773</v>
      </c>
      <c r="M114">
        <f t="shared" si="29"/>
        <v>6.8999999999999773</v>
      </c>
      <c r="N114">
        <f t="shared" si="30"/>
        <v>-6.8999999999999773</v>
      </c>
      <c r="O114" s="2">
        <f t="shared" si="23"/>
        <v>5000</v>
      </c>
      <c r="P114" s="2">
        <f t="shared" si="31"/>
        <v>34499.999999999884</v>
      </c>
      <c r="Q114" s="2">
        <f t="shared" si="24"/>
        <v>891000</v>
      </c>
      <c r="R114" s="2" t="str">
        <f t="shared" si="32"/>
        <v>uri</v>
      </c>
      <c r="S114" s="2" t="str">
        <f t="shared" si="33"/>
        <v>kai</v>
      </c>
      <c r="T114" s="2" t="str">
        <f t="shared" si="34"/>
        <v>uri</v>
      </c>
      <c r="U114" s="2" t="str">
        <f t="shared" si="35"/>
        <v/>
      </c>
      <c r="V114" s="2" t="str">
        <f t="shared" si="36"/>
        <v/>
      </c>
      <c r="W114" s="2" t="str">
        <f t="shared" si="39"/>
        <v/>
      </c>
      <c r="X114" s="2">
        <f t="shared" si="37"/>
        <v>71.28</v>
      </c>
      <c r="Y114" s="6">
        <f t="shared" si="25"/>
        <v>856500</v>
      </c>
      <c r="Z114" s="6">
        <f t="shared" si="26"/>
        <v>0</v>
      </c>
      <c r="AA114" s="4">
        <f>SUM(P114:$P$759)+$Z$25</f>
        <v>1768500.0000000026</v>
      </c>
      <c r="AB114" s="4">
        <f>SUM(V114:$W$759)</f>
        <v>390752.16000000027</v>
      </c>
      <c r="AC114" s="4">
        <f t="shared" si="38"/>
        <v>912000.00000000256</v>
      </c>
    </row>
    <row r="115" spans="1:29" x14ac:dyDescent="0.15">
      <c r="A115">
        <v>1</v>
      </c>
      <c r="B115" s="1">
        <v>42640</v>
      </c>
      <c r="C115">
        <v>176.6</v>
      </c>
      <c r="D115">
        <v>178.4</v>
      </c>
      <c r="E115">
        <v>174.2</v>
      </c>
      <c r="F115">
        <v>178.2</v>
      </c>
      <c r="G115">
        <v>260513200</v>
      </c>
      <c r="H115" s="2">
        <f t="shared" si="27"/>
        <v>46423452240</v>
      </c>
      <c r="I115">
        <f t="shared" si="21"/>
        <v>-2</v>
      </c>
      <c r="J115" t="str">
        <f t="shared" si="28"/>
        <v>高値割、安値割</v>
      </c>
      <c r="L115">
        <f t="shared" si="22"/>
        <v>2</v>
      </c>
      <c r="M115">
        <f t="shared" si="29"/>
        <v>2</v>
      </c>
      <c r="N115">
        <f t="shared" si="30"/>
        <v>-2</v>
      </c>
      <c r="O115" s="2">
        <f t="shared" si="23"/>
        <v>5000</v>
      </c>
      <c r="P115" s="2">
        <f t="shared" si="31"/>
        <v>10000</v>
      </c>
      <c r="Q115" s="2">
        <f t="shared" si="24"/>
        <v>901000</v>
      </c>
      <c r="R115" s="2" t="str">
        <f t="shared" si="32"/>
        <v>uri</v>
      </c>
      <c r="S115" s="2" t="str">
        <f t="shared" si="33"/>
        <v>kai</v>
      </c>
      <c r="T115" s="2" t="str">
        <f t="shared" si="34"/>
        <v>uri</v>
      </c>
      <c r="U115" s="2">
        <f t="shared" si="35"/>
        <v>901000</v>
      </c>
      <c r="V115" s="2">
        <f t="shared" si="36"/>
        <v>1080</v>
      </c>
      <c r="W115" s="2" t="str">
        <f t="shared" si="39"/>
        <v/>
      </c>
      <c r="X115" s="2">
        <f t="shared" si="37"/>
        <v>144.16</v>
      </c>
      <c r="Y115" s="6">
        <f t="shared" si="25"/>
        <v>891000</v>
      </c>
      <c r="Z115" s="6">
        <f t="shared" si="26"/>
        <v>0</v>
      </c>
      <c r="AA115" s="4">
        <f>SUM(P115:$P$759)+$Z$25</f>
        <v>1734000.000000003</v>
      </c>
      <c r="AB115" s="4">
        <f>SUM(V115:$W$759)</f>
        <v>390752.16000000027</v>
      </c>
      <c r="AC115" s="4">
        <f t="shared" si="38"/>
        <v>843000.00000000303</v>
      </c>
    </row>
    <row r="116" spans="1:29" x14ac:dyDescent="0.15">
      <c r="A116">
        <v>1</v>
      </c>
      <c r="B116" s="1">
        <v>42639</v>
      </c>
      <c r="C116">
        <v>182.1</v>
      </c>
      <c r="D116">
        <v>182.9</v>
      </c>
      <c r="E116">
        <v>179.9</v>
      </c>
      <c r="F116">
        <v>180.2</v>
      </c>
      <c r="G116">
        <v>121081100</v>
      </c>
      <c r="H116" s="2">
        <f t="shared" si="27"/>
        <v>21818814220</v>
      </c>
      <c r="I116">
        <f t="shared" si="21"/>
        <v>-2.3000000000000114</v>
      </c>
      <c r="J116" t="str">
        <f t="shared" si="28"/>
        <v>高値割、安値割</v>
      </c>
      <c r="L116">
        <f t="shared" si="22"/>
        <v>-2.3000000000000114</v>
      </c>
      <c r="M116">
        <f t="shared" si="29"/>
        <v>-2.3000000000000114</v>
      </c>
      <c r="N116">
        <f t="shared" si="30"/>
        <v>-2.3000000000000114</v>
      </c>
      <c r="O116" s="2">
        <f t="shared" si="23"/>
        <v>5000</v>
      </c>
      <c r="P116" s="2">
        <f t="shared" si="31"/>
        <v>-11500.000000000056</v>
      </c>
      <c r="Q116" s="2">
        <f t="shared" si="24"/>
        <v>912500</v>
      </c>
      <c r="R116" s="2" t="str">
        <f t="shared" si="32"/>
        <v>kai</v>
      </c>
      <c r="S116" s="2" t="str">
        <f t="shared" si="33"/>
        <v>kai</v>
      </c>
      <c r="T116" s="2" t="str">
        <f t="shared" si="34"/>
        <v>kai</v>
      </c>
      <c r="U116" s="2" t="str">
        <f t="shared" si="35"/>
        <v/>
      </c>
      <c r="V116" s="2" t="str">
        <f t="shared" si="36"/>
        <v/>
      </c>
      <c r="W116" s="2">
        <f t="shared" si="39"/>
        <v>73</v>
      </c>
      <c r="X116" s="2" t="str">
        <f t="shared" si="37"/>
        <v/>
      </c>
      <c r="Y116" s="6">
        <f t="shared" si="25"/>
        <v>901000</v>
      </c>
      <c r="Z116" s="6">
        <f t="shared" si="26"/>
        <v>0</v>
      </c>
      <c r="AA116" s="4">
        <f>SUM(P116:$P$759)+$Z$25</f>
        <v>1724000.000000003</v>
      </c>
      <c r="AB116" s="4">
        <f>SUM(V116:$W$759)</f>
        <v>389672.16000000021</v>
      </c>
      <c r="AC116" s="4">
        <f t="shared" si="38"/>
        <v>823000.00000000303</v>
      </c>
    </row>
    <row r="117" spans="1:29" x14ac:dyDescent="0.15">
      <c r="A117">
        <v>1</v>
      </c>
      <c r="B117" s="1">
        <v>42636</v>
      </c>
      <c r="C117">
        <v>183</v>
      </c>
      <c r="D117">
        <v>184.4</v>
      </c>
      <c r="E117">
        <v>181.5</v>
      </c>
      <c r="F117">
        <v>182.5</v>
      </c>
      <c r="G117">
        <v>240403300</v>
      </c>
      <c r="H117" s="2">
        <f t="shared" si="27"/>
        <v>43873602250</v>
      </c>
      <c r="I117">
        <f t="shared" si="21"/>
        <v>-3.5999999999999943</v>
      </c>
      <c r="J117" t="str">
        <f t="shared" si="28"/>
        <v/>
      </c>
      <c r="L117">
        <f t="shared" si="22"/>
        <v>-3.5999999999999943</v>
      </c>
      <c r="M117">
        <f t="shared" si="29"/>
        <v>-3.5999999999999943</v>
      </c>
      <c r="N117">
        <f t="shared" si="30"/>
        <v>-3.5999999999999943</v>
      </c>
      <c r="O117" s="2">
        <f t="shared" si="23"/>
        <v>5000</v>
      </c>
      <c r="P117" s="2">
        <f t="shared" si="31"/>
        <v>-17999.999999999971</v>
      </c>
      <c r="Q117" s="2">
        <f t="shared" si="24"/>
        <v>930500</v>
      </c>
      <c r="R117" s="2" t="str">
        <f t="shared" si="32"/>
        <v>kai</v>
      </c>
      <c r="S117" s="2" t="str">
        <f t="shared" si="33"/>
        <v>kai</v>
      </c>
      <c r="T117" s="2" t="str">
        <f t="shared" si="34"/>
        <v>kai</v>
      </c>
      <c r="U117" s="2" t="str">
        <f t="shared" si="35"/>
        <v/>
      </c>
      <c r="V117" s="2" t="str">
        <f t="shared" si="36"/>
        <v/>
      </c>
      <c r="W117" s="2">
        <f t="shared" si="39"/>
        <v>74.44</v>
      </c>
      <c r="X117" s="2" t="str">
        <f t="shared" si="37"/>
        <v/>
      </c>
      <c r="Y117" s="6">
        <f t="shared" si="25"/>
        <v>912500</v>
      </c>
      <c r="Z117" s="6">
        <f t="shared" si="26"/>
        <v>0</v>
      </c>
      <c r="AA117" s="4">
        <f>SUM(P117:$P$759)+$Z$25</f>
        <v>1735500.000000003</v>
      </c>
      <c r="AB117" s="4">
        <f>SUM(V117:$W$759)</f>
        <v>389599.16000000021</v>
      </c>
      <c r="AC117" s="4">
        <f t="shared" si="38"/>
        <v>823000.00000000303</v>
      </c>
    </row>
    <row r="118" spans="1:29" x14ac:dyDescent="0.15">
      <c r="A118">
        <v>1</v>
      </c>
      <c r="B118" s="1">
        <v>42634</v>
      </c>
      <c r="C118">
        <v>174.8</v>
      </c>
      <c r="D118">
        <v>186.4</v>
      </c>
      <c r="E118">
        <v>172.5</v>
      </c>
      <c r="F118">
        <v>186.1</v>
      </c>
      <c r="G118">
        <v>415471500</v>
      </c>
      <c r="H118" s="2">
        <f t="shared" si="27"/>
        <v>77319246150</v>
      </c>
      <c r="I118">
        <f t="shared" si="21"/>
        <v>11.900000000000006</v>
      </c>
      <c r="J118" t="str">
        <f t="shared" si="28"/>
        <v/>
      </c>
      <c r="L118">
        <f t="shared" si="22"/>
        <v>11.900000000000006</v>
      </c>
      <c r="M118">
        <f t="shared" si="29"/>
        <v>11.900000000000006</v>
      </c>
      <c r="N118">
        <f t="shared" si="30"/>
        <v>-11.900000000000006</v>
      </c>
      <c r="O118" s="2">
        <f t="shared" si="23"/>
        <v>5000</v>
      </c>
      <c r="P118" s="2">
        <f t="shared" si="31"/>
        <v>59500.000000000029</v>
      </c>
      <c r="Q118" s="2">
        <f t="shared" si="24"/>
        <v>871000</v>
      </c>
      <c r="R118" s="2" t="str">
        <f t="shared" si="32"/>
        <v>kai</v>
      </c>
      <c r="S118" s="2" t="str">
        <f t="shared" si="33"/>
        <v>uri</v>
      </c>
      <c r="T118" s="2" t="str">
        <f t="shared" si="34"/>
        <v>kai</v>
      </c>
      <c r="U118" s="2" t="str">
        <f t="shared" si="35"/>
        <v/>
      </c>
      <c r="V118" s="2" t="str">
        <f t="shared" si="36"/>
        <v/>
      </c>
      <c r="W118" s="2">
        <f t="shared" si="39"/>
        <v>69.680000000000007</v>
      </c>
      <c r="X118" s="2" t="str">
        <f t="shared" si="37"/>
        <v/>
      </c>
      <c r="Y118" s="6">
        <f t="shared" si="25"/>
        <v>930500</v>
      </c>
      <c r="Z118" s="6">
        <f t="shared" si="26"/>
        <v>0</v>
      </c>
      <c r="AA118" s="4">
        <f>SUM(P118:$P$759)+$Z$25</f>
        <v>1753500.000000003</v>
      </c>
      <c r="AB118" s="4">
        <f>SUM(V118:$W$759)</f>
        <v>389524.7200000002</v>
      </c>
      <c r="AC118" s="4">
        <f t="shared" si="38"/>
        <v>823000.00000000303</v>
      </c>
    </row>
    <row r="119" spans="1:29" x14ac:dyDescent="0.15">
      <c r="A119">
        <v>1</v>
      </c>
      <c r="B119" s="1">
        <v>42633</v>
      </c>
      <c r="C119">
        <v>172.8</v>
      </c>
      <c r="D119">
        <v>175.9</v>
      </c>
      <c r="E119">
        <v>172.6</v>
      </c>
      <c r="F119">
        <v>174.2</v>
      </c>
      <c r="G119">
        <v>162242400</v>
      </c>
      <c r="H119" s="2">
        <f t="shared" si="27"/>
        <v>28262626080</v>
      </c>
      <c r="I119">
        <f t="shared" si="21"/>
        <v>0.79999999999998295</v>
      </c>
      <c r="J119" t="str">
        <f t="shared" si="28"/>
        <v>高値超、安値超</v>
      </c>
      <c r="L119">
        <f t="shared" si="22"/>
        <v>0.79999999999998295</v>
      </c>
      <c r="M119">
        <f t="shared" si="29"/>
        <v>0.79999999999998295</v>
      </c>
      <c r="N119">
        <f t="shared" si="30"/>
        <v>-0.79999999999998295</v>
      </c>
      <c r="O119" s="2">
        <f t="shared" si="23"/>
        <v>5000</v>
      </c>
      <c r="P119" s="2">
        <f t="shared" si="31"/>
        <v>3999.9999999999145</v>
      </c>
      <c r="Q119" s="2">
        <f t="shared" si="24"/>
        <v>867000</v>
      </c>
      <c r="R119" s="2" t="str">
        <f t="shared" si="32"/>
        <v>kai</v>
      </c>
      <c r="S119" s="2" t="str">
        <f t="shared" si="33"/>
        <v>uri</v>
      </c>
      <c r="T119" s="2" t="str">
        <f t="shared" si="34"/>
        <v>kai</v>
      </c>
      <c r="U119" s="2">
        <f t="shared" si="35"/>
        <v>867000</v>
      </c>
      <c r="V119" s="2">
        <f t="shared" si="36"/>
        <v>1080</v>
      </c>
      <c r="W119" s="2">
        <f t="shared" si="39"/>
        <v>138.72</v>
      </c>
      <c r="X119" s="2" t="str">
        <f t="shared" si="37"/>
        <v/>
      </c>
      <c r="Y119" s="6">
        <f t="shared" si="25"/>
        <v>871000</v>
      </c>
      <c r="Z119" s="6">
        <f t="shared" si="26"/>
        <v>0</v>
      </c>
      <c r="AA119" s="4">
        <f>SUM(P119:$P$759)+$Z$25</f>
        <v>1694000.0000000028</v>
      </c>
      <c r="AB119" s="4">
        <f>SUM(V119:$W$759)</f>
        <v>389455.04000000021</v>
      </c>
      <c r="AC119" s="4">
        <f t="shared" si="38"/>
        <v>823000.00000000279</v>
      </c>
    </row>
    <row r="120" spans="1:29" x14ac:dyDescent="0.15">
      <c r="A120">
        <v>1</v>
      </c>
      <c r="B120" s="1">
        <v>42629</v>
      </c>
      <c r="C120">
        <v>171.6</v>
      </c>
      <c r="D120">
        <v>174.5</v>
      </c>
      <c r="E120">
        <v>170.9</v>
      </c>
      <c r="F120">
        <v>173.4</v>
      </c>
      <c r="G120">
        <v>190392800</v>
      </c>
      <c r="H120" s="2">
        <f t="shared" si="27"/>
        <v>33014111520</v>
      </c>
      <c r="I120">
        <f t="shared" si="21"/>
        <v>2.9000000000000057</v>
      </c>
      <c r="J120" t="str">
        <f t="shared" si="28"/>
        <v>高値超、安値超</v>
      </c>
      <c r="L120">
        <f t="shared" si="22"/>
        <v>-2.9000000000000057</v>
      </c>
      <c r="M120">
        <f t="shared" si="29"/>
        <v>-2.9000000000000057</v>
      </c>
      <c r="N120">
        <f t="shared" si="30"/>
        <v>2.9000000000000057</v>
      </c>
      <c r="O120" s="2">
        <f t="shared" si="23"/>
        <v>5000</v>
      </c>
      <c r="P120" s="2">
        <f t="shared" si="31"/>
        <v>-14500.000000000029</v>
      </c>
      <c r="Q120" s="2">
        <f t="shared" si="24"/>
        <v>852500</v>
      </c>
      <c r="R120" s="2" t="str">
        <f t="shared" si="32"/>
        <v>uri</v>
      </c>
      <c r="S120" s="2" t="str">
        <f t="shared" si="33"/>
        <v>kai</v>
      </c>
      <c r="T120" s="2" t="str">
        <f t="shared" si="34"/>
        <v>uri</v>
      </c>
      <c r="U120" s="2" t="str">
        <f t="shared" si="35"/>
        <v/>
      </c>
      <c r="V120" s="2" t="str">
        <f t="shared" si="36"/>
        <v/>
      </c>
      <c r="W120" s="2" t="str">
        <f t="shared" si="39"/>
        <v/>
      </c>
      <c r="X120" s="2">
        <f t="shared" si="37"/>
        <v>68.2</v>
      </c>
      <c r="Y120" s="6">
        <f t="shared" si="25"/>
        <v>867000</v>
      </c>
      <c r="Z120" s="6">
        <f t="shared" si="26"/>
        <v>0</v>
      </c>
      <c r="AA120" s="4">
        <f>SUM(P120:$P$759)+$Z$25</f>
        <v>1690000.000000003</v>
      </c>
      <c r="AB120" s="4">
        <f>SUM(V120:$W$759)</f>
        <v>388236.32000000024</v>
      </c>
      <c r="AC120" s="4">
        <f t="shared" si="38"/>
        <v>823000.00000000303</v>
      </c>
    </row>
    <row r="121" spans="1:29" x14ac:dyDescent="0.15">
      <c r="A121">
        <v>1</v>
      </c>
      <c r="B121" s="1">
        <v>42628</v>
      </c>
      <c r="C121">
        <v>171.5</v>
      </c>
      <c r="D121">
        <v>172</v>
      </c>
      <c r="E121">
        <v>169.7</v>
      </c>
      <c r="F121">
        <v>170.5</v>
      </c>
      <c r="G121">
        <v>140108100</v>
      </c>
      <c r="H121" s="2">
        <f t="shared" si="27"/>
        <v>23888431050</v>
      </c>
      <c r="I121">
        <f t="shared" si="21"/>
        <v>-2.8000000000000114</v>
      </c>
      <c r="J121" t="str">
        <f t="shared" si="28"/>
        <v>高値割、安値割</v>
      </c>
      <c r="L121">
        <f t="shared" si="22"/>
        <v>2.8000000000000114</v>
      </c>
      <c r="M121">
        <f t="shared" si="29"/>
        <v>2.8000000000000114</v>
      </c>
      <c r="N121">
        <f t="shared" si="30"/>
        <v>-2.8000000000000114</v>
      </c>
      <c r="O121" s="2">
        <f t="shared" si="23"/>
        <v>5000</v>
      </c>
      <c r="P121" s="2">
        <f t="shared" si="31"/>
        <v>14000.000000000056</v>
      </c>
      <c r="Q121" s="2">
        <f t="shared" si="24"/>
        <v>866500</v>
      </c>
      <c r="R121" s="2" t="str">
        <f t="shared" si="32"/>
        <v>uri</v>
      </c>
      <c r="S121" s="2" t="str">
        <f t="shared" si="33"/>
        <v>kai</v>
      </c>
      <c r="T121" s="2" t="str">
        <f t="shared" si="34"/>
        <v>uri</v>
      </c>
      <c r="U121" s="2" t="str">
        <f t="shared" si="35"/>
        <v/>
      </c>
      <c r="V121" s="2" t="str">
        <f t="shared" si="36"/>
        <v/>
      </c>
      <c r="W121" s="2" t="str">
        <f t="shared" si="39"/>
        <v/>
      </c>
      <c r="X121" s="2">
        <f t="shared" si="37"/>
        <v>69.319999999999993</v>
      </c>
      <c r="Y121" s="6">
        <f t="shared" si="25"/>
        <v>852500</v>
      </c>
      <c r="Z121" s="6">
        <f t="shared" si="26"/>
        <v>0</v>
      </c>
      <c r="AA121" s="4">
        <f>SUM(P121:$P$759)+$Z$25</f>
        <v>1704500.000000003</v>
      </c>
      <c r="AB121" s="4">
        <f>SUM(V121:$W$759)</f>
        <v>388236.32000000024</v>
      </c>
      <c r="AC121" s="4">
        <f t="shared" si="38"/>
        <v>852000.00000000303</v>
      </c>
    </row>
    <row r="122" spans="1:29" x14ac:dyDescent="0.15">
      <c r="A122">
        <v>1</v>
      </c>
      <c r="B122" s="1">
        <v>42627</v>
      </c>
      <c r="C122">
        <v>172.2</v>
      </c>
      <c r="D122">
        <v>174.3</v>
      </c>
      <c r="E122">
        <v>171.5</v>
      </c>
      <c r="F122">
        <v>173.3</v>
      </c>
      <c r="G122">
        <v>147697800</v>
      </c>
      <c r="H122" s="2">
        <f t="shared" si="27"/>
        <v>25596028740</v>
      </c>
      <c r="I122">
        <f t="shared" si="21"/>
        <v>-1.7999999999999829</v>
      </c>
      <c r="J122" t="str">
        <f t="shared" si="28"/>
        <v>高値割、安値割</v>
      </c>
      <c r="L122">
        <f t="shared" si="22"/>
        <v>1.7999999999999829</v>
      </c>
      <c r="M122">
        <f t="shared" si="29"/>
        <v>1.7999999999999829</v>
      </c>
      <c r="N122">
        <f t="shared" si="30"/>
        <v>-1.7999999999999829</v>
      </c>
      <c r="O122" s="2">
        <f t="shared" si="23"/>
        <v>5000</v>
      </c>
      <c r="P122" s="2">
        <f t="shared" si="31"/>
        <v>8999.9999999999145</v>
      </c>
      <c r="Q122" s="2">
        <f t="shared" si="24"/>
        <v>875500</v>
      </c>
      <c r="R122" s="2" t="str">
        <f t="shared" si="32"/>
        <v>uri</v>
      </c>
      <c r="S122" s="2" t="str">
        <f t="shared" si="33"/>
        <v>kai</v>
      </c>
      <c r="T122" s="2" t="str">
        <f t="shared" si="34"/>
        <v>uri</v>
      </c>
      <c r="U122" s="2" t="str">
        <f t="shared" si="35"/>
        <v/>
      </c>
      <c r="V122" s="2" t="str">
        <f t="shared" si="36"/>
        <v/>
      </c>
      <c r="W122" s="2" t="str">
        <f t="shared" si="39"/>
        <v/>
      </c>
      <c r="X122" s="2">
        <f t="shared" si="37"/>
        <v>70.040000000000006</v>
      </c>
      <c r="Y122" s="6">
        <f t="shared" si="25"/>
        <v>866500</v>
      </c>
      <c r="Z122" s="6">
        <f t="shared" si="26"/>
        <v>0</v>
      </c>
      <c r="AA122" s="4">
        <f>SUM(P122:$P$759)+$Z$25</f>
        <v>1690500.000000003</v>
      </c>
      <c r="AB122" s="4">
        <f>SUM(V122:$W$759)</f>
        <v>388236.32000000024</v>
      </c>
      <c r="AC122" s="4">
        <f t="shared" si="38"/>
        <v>824000.00000000303</v>
      </c>
    </row>
    <row r="123" spans="1:29" x14ac:dyDescent="0.15">
      <c r="A123">
        <v>1</v>
      </c>
      <c r="B123" s="1">
        <v>42626</v>
      </c>
      <c r="C123">
        <v>178.1</v>
      </c>
      <c r="D123">
        <v>178.4</v>
      </c>
      <c r="E123">
        <v>174</v>
      </c>
      <c r="F123">
        <v>175.1</v>
      </c>
      <c r="G123">
        <v>123494400</v>
      </c>
      <c r="H123" s="2">
        <f t="shared" si="27"/>
        <v>21623869440</v>
      </c>
      <c r="I123">
        <f t="shared" si="21"/>
        <v>-2.9000000000000057</v>
      </c>
      <c r="J123" t="str">
        <f t="shared" si="28"/>
        <v>高値割、安値割</v>
      </c>
      <c r="L123">
        <f t="shared" si="22"/>
        <v>2.9000000000000057</v>
      </c>
      <c r="M123">
        <f t="shared" si="29"/>
        <v>2.9000000000000057</v>
      </c>
      <c r="N123">
        <f t="shared" si="30"/>
        <v>-2.9000000000000057</v>
      </c>
      <c r="O123" s="2">
        <f t="shared" si="23"/>
        <v>5000</v>
      </c>
      <c r="P123" s="2">
        <f t="shared" si="31"/>
        <v>14500.000000000029</v>
      </c>
      <c r="Q123" s="2">
        <f t="shared" si="24"/>
        <v>890000</v>
      </c>
      <c r="R123" s="2" t="str">
        <f t="shared" si="32"/>
        <v>uri</v>
      </c>
      <c r="S123" s="2" t="str">
        <f t="shared" si="33"/>
        <v>kai</v>
      </c>
      <c r="T123" s="2" t="str">
        <f t="shared" si="34"/>
        <v>uri</v>
      </c>
      <c r="U123" s="2">
        <f t="shared" si="35"/>
        <v>890000</v>
      </c>
      <c r="V123" s="2">
        <f t="shared" si="36"/>
        <v>1080</v>
      </c>
      <c r="W123" s="2" t="str">
        <f t="shared" si="39"/>
        <v/>
      </c>
      <c r="X123" s="2">
        <f t="shared" si="37"/>
        <v>142.4</v>
      </c>
      <c r="Y123" s="6">
        <f t="shared" si="25"/>
        <v>875500</v>
      </c>
      <c r="Z123" s="6">
        <f t="shared" si="26"/>
        <v>0</v>
      </c>
      <c r="AA123" s="4">
        <f>SUM(P123:$P$759)+$Z$25</f>
        <v>1681500.000000003</v>
      </c>
      <c r="AB123" s="4">
        <f>SUM(V123:$W$759)</f>
        <v>388236.32000000024</v>
      </c>
      <c r="AC123" s="4">
        <f t="shared" si="38"/>
        <v>806000.00000000303</v>
      </c>
    </row>
    <row r="124" spans="1:29" x14ac:dyDescent="0.15">
      <c r="A124">
        <v>1</v>
      </c>
      <c r="B124" s="1">
        <v>42625</v>
      </c>
      <c r="C124">
        <v>179.5</v>
      </c>
      <c r="D124">
        <v>180.2</v>
      </c>
      <c r="E124">
        <v>176.6</v>
      </c>
      <c r="F124">
        <v>178</v>
      </c>
      <c r="G124">
        <v>126014700</v>
      </c>
      <c r="H124" s="2">
        <f t="shared" si="27"/>
        <v>22430616600</v>
      </c>
      <c r="I124">
        <f t="shared" si="21"/>
        <v>-2.0999999999999943</v>
      </c>
      <c r="J124" t="str">
        <f t="shared" si="28"/>
        <v>高値割、安値割</v>
      </c>
      <c r="L124">
        <f t="shared" si="22"/>
        <v>-2.0999999999999943</v>
      </c>
      <c r="M124">
        <f t="shared" si="29"/>
        <v>-2.0999999999999943</v>
      </c>
      <c r="N124">
        <f t="shared" si="30"/>
        <v>2.0999999999999943</v>
      </c>
      <c r="O124" s="2">
        <f t="shared" si="23"/>
        <v>5000</v>
      </c>
      <c r="P124" s="2">
        <f t="shared" si="31"/>
        <v>-10499.999999999971</v>
      </c>
      <c r="Q124" s="2">
        <f t="shared" si="24"/>
        <v>900500</v>
      </c>
      <c r="R124" s="2" t="str">
        <f t="shared" si="32"/>
        <v>kai</v>
      </c>
      <c r="S124" s="2" t="str">
        <f t="shared" si="33"/>
        <v>uri</v>
      </c>
      <c r="T124" s="2" t="str">
        <f t="shared" si="34"/>
        <v>kai</v>
      </c>
      <c r="U124" s="2">
        <f t="shared" si="35"/>
        <v>900500</v>
      </c>
      <c r="V124" s="2">
        <f t="shared" si="36"/>
        <v>1080</v>
      </c>
      <c r="W124" s="2">
        <f t="shared" si="39"/>
        <v>144.08000000000001</v>
      </c>
      <c r="X124" s="2" t="str">
        <f t="shared" si="37"/>
        <v/>
      </c>
      <c r="Y124" s="6">
        <f t="shared" si="25"/>
        <v>890000</v>
      </c>
      <c r="Z124" s="6">
        <f t="shared" si="26"/>
        <v>0</v>
      </c>
      <c r="AA124" s="4">
        <f>SUM(P124:$P$759)+$Z$25</f>
        <v>1667000.000000003</v>
      </c>
      <c r="AB124" s="4">
        <f>SUM(V124:$W$759)</f>
        <v>387156.32000000024</v>
      </c>
      <c r="AC124" s="4">
        <f t="shared" si="38"/>
        <v>777000.00000000303</v>
      </c>
    </row>
    <row r="125" spans="1:29" x14ac:dyDescent="0.15">
      <c r="A125">
        <v>1</v>
      </c>
      <c r="B125" s="1">
        <v>42622</v>
      </c>
      <c r="C125">
        <v>180</v>
      </c>
      <c r="D125">
        <v>181.6</v>
      </c>
      <c r="E125">
        <v>179.7</v>
      </c>
      <c r="F125">
        <v>180.1</v>
      </c>
      <c r="G125">
        <v>118041300</v>
      </c>
      <c r="H125" s="2">
        <f t="shared" si="27"/>
        <v>21259238130</v>
      </c>
      <c r="I125">
        <f t="shared" si="21"/>
        <v>0.59999999999999432</v>
      </c>
      <c r="J125" t="str">
        <f t="shared" si="28"/>
        <v>高値超、安値超</v>
      </c>
      <c r="L125">
        <f t="shared" si="22"/>
        <v>-0.59999999999999432</v>
      </c>
      <c r="M125">
        <f t="shared" si="29"/>
        <v>-0.59999999999999432</v>
      </c>
      <c r="N125">
        <f t="shared" si="30"/>
        <v>0.59999999999999432</v>
      </c>
      <c r="O125" s="2">
        <f t="shared" si="23"/>
        <v>5000</v>
      </c>
      <c r="P125" s="2">
        <f t="shared" si="31"/>
        <v>-2999.9999999999718</v>
      </c>
      <c r="Q125" s="2">
        <f t="shared" si="24"/>
        <v>897500</v>
      </c>
      <c r="R125" s="2" t="str">
        <f t="shared" si="32"/>
        <v>uri</v>
      </c>
      <c r="S125" s="2" t="str">
        <f t="shared" si="33"/>
        <v>kai</v>
      </c>
      <c r="T125" s="2" t="str">
        <f t="shared" si="34"/>
        <v>uri</v>
      </c>
      <c r="U125" s="2" t="str">
        <f t="shared" si="35"/>
        <v/>
      </c>
      <c r="V125" s="2" t="str">
        <f t="shared" si="36"/>
        <v/>
      </c>
      <c r="W125" s="2" t="str">
        <f t="shared" si="39"/>
        <v/>
      </c>
      <c r="X125" s="2">
        <f t="shared" si="37"/>
        <v>71.8</v>
      </c>
      <c r="Y125" s="6">
        <f t="shared" si="25"/>
        <v>900500</v>
      </c>
      <c r="Z125" s="6">
        <f t="shared" si="26"/>
        <v>0</v>
      </c>
      <c r="AA125" s="4">
        <f>SUM(P125:$P$759)+$Z$25</f>
        <v>1677500.000000003</v>
      </c>
      <c r="AB125" s="4">
        <f>SUM(V125:$W$759)</f>
        <v>385932.24000000017</v>
      </c>
      <c r="AC125" s="4">
        <f t="shared" si="38"/>
        <v>777000.00000000303</v>
      </c>
    </row>
    <row r="126" spans="1:29" x14ac:dyDescent="0.15">
      <c r="A126">
        <v>1</v>
      </c>
      <c r="B126" s="1">
        <v>42621</v>
      </c>
      <c r="C126">
        <v>179.3</v>
      </c>
      <c r="D126">
        <v>180.6</v>
      </c>
      <c r="E126">
        <v>178.4</v>
      </c>
      <c r="F126">
        <v>179.5</v>
      </c>
      <c r="G126">
        <v>118047300</v>
      </c>
      <c r="H126" s="2">
        <f t="shared" si="27"/>
        <v>21189490350</v>
      </c>
      <c r="I126">
        <f t="shared" si="21"/>
        <v>-1.3000000000000114</v>
      </c>
      <c r="J126" t="str">
        <f t="shared" si="28"/>
        <v>高値割、安値割</v>
      </c>
      <c r="L126">
        <f t="shared" si="22"/>
        <v>1.3000000000000114</v>
      </c>
      <c r="M126">
        <f t="shared" si="29"/>
        <v>1.3000000000000114</v>
      </c>
      <c r="N126">
        <f t="shared" si="30"/>
        <v>-1.3000000000000114</v>
      </c>
      <c r="O126" s="2">
        <f t="shared" si="23"/>
        <v>5000</v>
      </c>
      <c r="P126" s="2">
        <f t="shared" si="31"/>
        <v>6500.0000000000564</v>
      </c>
      <c r="Q126" s="2">
        <f t="shared" si="24"/>
        <v>904000</v>
      </c>
      <c r="R126" s="2" t="str">
        <f t="shared" si="32"/>
        <v>uri</v>
      </c>
      <c r="S126" s="2" t="str">
        <f t="shared" si="33"/>
        <v>kai</v>
      </c>
      <c r="T126" s="2" t="str">
        <f t="shared" si="34"/>
        <v>uri</v>
      </c>
      <c r="U126" s="2">
        <f t="shared" si="35"/>
        <v>904000</v>
      </c>
      <c r="V126" s="2">
        <f t="shared" si="36"/>
        <v>1080</v>
      </c>
      <c r="W126" s="2" t="str">
        <f t="shared" si="39"/>
        <v/>
      </c>
      <c r="X126" s="2">
        <f t="shared" si="37"/>
        <v>144.63999999999999</v>
      </c>
      <c r="Y126" s="6">
        <f t="shared" si="25"/>
        <v>897500</v>
      </c>
      <c r="Z126" s="6">
        <f t="shared" si="26"/>
        <v>0</v>
      </c>
      <c r="AA126" s="4">
        <f>SUM(P126:$P$759)+$Z$25</f>
        <v>1680500.000000003</v>
      </c>
      <c r="AB126" s="4">
        <f>SUM(V126:$W$759)</f>
        <v>385932.24000000017</v>
      </c>
      <c r="AC126" s="4">
        <f t="shared" si="38"/>
        <v>783000.00000000303</v>
      </c>
    </row>
    <row r="127" spans="1:29" x14ac:dyDescent="0.15">
      <c r="A127">
        <v>1</v>
      </c>
      <c r="B127" s="1">
        <v>42620</v>
      </c>
      <c r="C127">
        <v>181</v>
      </c>
      <c r="D127">
        <v>181.5</v>
      </c>
      <c r="E127">
        <v>178.5</v>
      </c>
      <c r="F127">
        <v>180.8</v>
      </c>
      <c r="G127">
        <v>158042100</v>
      </c>
      <c r="H127" s="2">
        <f t="shared" si="27"/>
        <v>28574011680</v>
      </c>
      <c r="I127">
        <f t="shared" si="21"/>
        <v>-2.8999999999999773</v>
      </c>
      <c r="J127" t="str">
        <f t="shared" si="28"/>
        <v>高値割、安値割</v>
      </c>
      <c r="L127">
        <f t="shared" si="22"/>
        <v>-2.8999999999999773</v>
      </c>
      <c r="M127">
        <f t="shared" si="29"/>
        <v>-2.8999999999999773</v>
      </c>
      <c r="N127">
        <f t="shared" si="30"/>
        <v>-2.8999999999999773</v>
      </c>
      <c r="O127" s="2">
        <f t="shared" si="23"/>
        <v>5000</v>
      </c>
      <c r="P127" s="2">
        <f t="shared" si="31"/>
        <v>-14499.999999999887</v>
      </c>
      <c r="Q127" s="2">
        <f t="shared" si="24"/>
        <v>918500</v>
      </c>
      <c r="R127" s="2" t="str">
        <f t="shared" si="32"/>
        <v>kai</v>
      </c>
      <c r="S127" s="2" t="str">
        <f t="shared" si="33"/>
        <v>kai</v>
      </c>
      <c r="T127" s="2" t="str">
        <f t="shared" si="34"/>
        <v>kai</v>
      </c>
      <c r="U127" s="2" t="str">
        <f t="shared" si="35"/>
        <v/>
      </c>
      <c r="V127" s="2" t="str">
        <f t="shared" si="36"/>
        <v/>
      </c>
      <c r="W127" s="2">
        <f t="shared" si="39"/>
        <v>73.48</v>
      </c>
      <c r="X127" s="2" t="str">
        <f t="shared" si="37"/>
        <v/>
      </c>
      <c r="Y127" s="6">
        <f t="shared" si="25"/>
        <v>904000</v>
      </c>
      <c r="Z127" s="6">
        <f t="shared" si="26"/>
        <v>0</v>
      </c>
      <c r="AA127" s="4">
        <f>SUM(P127:$P$759)+$Z$25</f>
        <v>1674000.0000000028</v>
      </c>
      <c r="AB127" s="4">
        <f>SUM(V127:$W$759)</f>
        <v>384852.24000000017</v>
      </c>
      <c r="AC127" s="4">
        <f t="shared" si="38"/>
        <v>770000.00000000279</v>
      </c>
    </row>
    <row r="128" spans="1:29" x14ac:dyDescent="0.15">
      <c r="A128">
        <v>1</v>
      </c>
      <c r="B128" s="1">
        <v>42619</v>
      </c>
      <c r="C128">
        <v>183.4</v>
      </c>
      <c r="D128">
        <v>184.6</v>
      </c>
      <c r="E128">
        <v>182.5</v>
      </c>
      <c r="F128">
        <v>183.7</v>
      </c>
      <c r="G128">
        <v>112984000</v>
      </c>
      <c r="H128" s="2">
        <f t="shared" si="27"/>
        <v>20755160800</v>
      </c>
      <c r="I128">
        <f t="shared" si="21"/>
        <v>1.5999999999999943</v>
      </c>
      <c r="J128" t="str">
        <f t="shared" si="28"/>
        <v/>
      </c>
      <c r="L128">
        <f t="shared" si="22"/>
        <v>1.5999999999999943</v>
      </c>
      <c r="M128">
        <f t="shared" si="29"/>
        <v>1.5999999999999943</v>
      </c>
      <c r="N128">
        <f t="shared" si="30"/>
        <v>-1.5999999999999943</v>
      </c>
      <c r="O128" s="2">
        <f t="shared" si="23"/>
        <v>5000</v>
      </c>
      <c r="P128" s="2">
        <f t="shared" si="31"/>
        <v>7999.9999999999718</v>
      </c>
      <c r="Q128" s="2">
        <f t="shared" si="24"/>
        <v>910500</v>
      </c>
      <c r="R128" s="2" t="str">
        <f t="shared" si="32"/>
        <v>kai</v>
      </c>
      <c r="S128" s="2" t="str">
        <f t="shared" si="33"/>
        <v>uri</v>
      </c>
      <c r="T128" s="2" t="str">
        <f t="shared" si="34"/>
        <v>kai</v>
      </c>
      <c r="U128" s="2">
        <f t="shared" si="35"/>
        <v>910500</v>
      </c>
      <c r="V128" s="2">
        <f t="shared" si="36"/>
        <v>1080</v>
      </c>
      <c r="W128" s="2">
        <f t="shared" si="39"/>
        <v>145.68</v>
      </c>
      <c r="X128" s="2" t="str">
        <f t="shared" si="37"/>
        <v/>
      </c>
      <c r="Y128" s="6">
        <f t="shared" si="25"/>
        <v>918500</v>
      </c>
      <c r="Z128" s="6">
        <f t="shared" si="26"/>
        <v>0</v>
      </c>
      <c r="AA128" s="4">
        <f>SUM(P128:$P$759)+$Z$25</f>
        <v>1688500.0000000028</v>
      </c>
      <c r="AB128" s="4">
        <f>SUM(V128:$W$759)</f>
        <v>384778.76000000018</v>
      </c>
      <c r="AC128" s="4">
        <f t="shared" si="38"/>
        <v>770000.00000000279</v>
      </c>
    </row>
    <row r="129" spans="1:29" x14ac:dyDescent="0.15">
      <c r="A129">
        <v>1</v>
      </c>
      <c r="B129" s="1">
        <v>42618</v>
      </c>
      <c r="C129">
        <v>184.7</v>
      </c>
      <c r="D129">
        <v>186.4</v>
      </c>
      <c r="E129">
        <v>181.6</v>
      </c>
      <c r="F129">
        <v>182.1</v>
      </c>
      <c r="G129">
        <v>198507300</v>
      </c>
      <c r="H129" s="2">
        <f t="shared" si="27"/>
        <v>36148179330</v>
      </c>
      <c r="I129">
        <f t="shared" si="21"/>
        <v>0.79999999999998295</v>
      </c>
      <c r="J129" t="str">
        <f t="shared" si="28"/>
        <v>高値超、安値超</v>
      </c>
      <c r="L129">
        <f t="shared" si="22"/>
        <v>-0.79999999999998295</v>
      </c>
      <c r="M129">
        <f t="shared" si="29"/>
        <v>-0.79999999999998295</v>
      </c>
      <c r="N129">
        <f t="shared" si="30"/>
        <v>0.79999999999998295</v>
      </c>
      <c r="O129" s="2">
        <f t="shared" si="23"/>
        <v>5000</v>
      </c>
      <c r="P129" s="2">
        <f t="shared" si="31"/>
        <v>-3999.9999999999145</v>
      </c>
      <c r="Q129" s="2">
        <f t="shared" si="24"/>
        <v>906500</v>
      </c>
      <c r="R129" s="2" t="str">
        <f t="shared" si="32"/>
        <v>uri</v>
      </c>
      <c r="S129" s="2" t="str">
        <f t="shared" si="33"/>
        <v>kai</v>
      </c>
      <c r="T129" s="2" t="str">
        <f t="shared" si="34"/>
        <v>uri</v>
      </c>
      <c r="U129" s="2">
        <f t="shared" si="35"/>
        <v>906500</v>
      </c>
      <c r="V129" s="2">
        <f t="shared" si="36"/>
        <v>1080</v>
      </c>
      <c r="W129" s="2" t="str">
        <f t="shared" si="39"/>
        <v/>
      </c>
      <c r="X129" s="2">
        <f t="shared" si="37"/>
        <v>145.04</v>
      </c>
      <c r="Y129" s="6">
        <f t="shared" si="25"/>
        <v>910500</v>
      </c>
      <c r="Z129" s="6">
        <f t="shared" si="26"/>
        <v>0</v>
      </c>
      <c r="AA129" s="4">
        <f>SUM(P129:$P$759)+$Z$25</f>
        <v>1680500.0000000028</v>
      </c>
      <c r="AB129" s="4">
        <f>SUM(V129:$W$759)</f>
        <v>383553.08000000013</v>
      </c>
      <c r="AC129" s="4">
        <f t="shared" si="38"/>
        <v>770000.00000000279</v>
      </c>
    </row>
    <row r="130" spans="1:29" x14ac:dyDescent="0.15">
      <c r="A130">
        <v>1</v>
      </c>
      <c r="B130" s="1">
        <v>42615</v>
      </c>
      <c r="C130">
        <v>181</v>
      </c>
      <c r="D130">
        <v>181.8</v>
      </c>
      <c r="E130">
        <v>179.7</v>
      </c>
      <c r="F130">
        <v>181.3</v>
      </c>
      <c r="G130">
        <v>128022900</v>
      </c>
      <c r="H130" s="2">
        <f t="shared" si="27"/>
        <v>23210551770</v>
      </c>
      <c r="I130">
        <f t="shared" si="21"/>
        <v>-9.9999999999994316E-2</v>
      </c>
      <c r="J130" t="str">
        <f t="shared" si="28"/>
        <v>高値割、安値割</v>
      </c>
      <c r="L130">
        <f t="shared" si="22"/>
        <v>-9.9999999999994316E-2</v>
      </c>
      <c r="M130">
        <f t="shared" si="29"/>
        <v>-9.9999999999994316E-2</v>
      </c>
      <c r="N130">
        <f t="shared" si="30"/>
        <v>9.9999999999994316E-2</v>
      </c>
      <c r="O130" s="2">
        <f t="shared" si="23"/>
        <v>5000</v>
      </c>
      <c r="P130" s="2">
        <f t="shared" si="31"/>
        <v>-499.99999999997158</v>
      </c>
      <c r="Q130" s="2">
        <f t="shared" si="24"/>
        <v>907000</v>
      </c>
      <c r="R130" s="2" t="str">
        <f t="shared" si="32"/>
        <v>kai</v>
      </c>
      <c r="S130" s="2" t="str">
        <f t="shared" si="33"/>
        <v>uri</v>
      </c>
      <c r="T130" s="2" t="str">
        <f t="shared" si="34"/>
        <v>kai</v>
      </c>
      <c r="U130" s="2" t="str">
        <f t="shared" si="35"/>
        <v/>
      </c>
      <c r="V130" s="2" t="str">
        <f t="shared" si="36"/>
        <v/>
      </c>
      <c r="W130" s="2">
        <f t="shared" si="39"/>
        <v>72.56</v>
      </c>
      <c r="X130" s="2" t="str">
        <f t="shared" si="37"/>
        <v/>
      </c>
      <c r="Y130" s="6">
        <f t="shared" si="25"/>
        <v>906500</v>
      </c>
      <c r="Z130" s="6">
        <f t="shared" si="26"/>
        <v>0</v>
      </c>
      <c r="AA130" s="4">
        <f>SUM(P130:$P$759)+$Z$25</f>
        <v>1684500.0000000028</v>
      </c>
      <c r="AB130" s="4">
        <f>SUM(V130:$W$759)</f>
        <v>382473.08000000013</v>
      </c>
      <c r="AC130" s="4">
        <f t="shared" si="38"/>
        <v>778000.00000000279</v>
      </c>
    </row>
    <row r="131" spans="1:29" x14ac:dyDescent="0.15">
      <c r="A131">
        <v>1</v>
      </c>
      <c r="B131" s="1">
        <v>42614</v>
      </c>
      <c r="C131">
        <v>180.6</v>
      </c>
      <c r="D131">
        <v>183.8</v>
      </c>
      <c r="E131">
        <v>180.2</v>
      </c>
      <c r="F131">
        <v>181.4</v>
      </c>
      <c r="G131">
        <v>189140700</v>
      </c>
      <c r="H131" s="2">
        <f t="shared" si="27"/>
        <v>34310122980</v>
      </c>
      <c r="I131">
        <f t="shared" si="21"/>
        <v>1.7000000000000171</v>
      </c>
      <c r="J131" t="str">
        <f t="shared" si="28"/>
        <v>高値超、安値超</v>
      </c>
      <c r="L131">
        <f t="shared" si="22"/>
        <v>1.7000000000000171</v>
      </c>
      <c r="M131">
        <f t="shared" si="29"/>
        <v>1.7000000000000171</v>
      </c>
      <c r="N131">
        <f t="shared" si="30"/>
        <v>-1.7000000000000171</v>
      </c>
      <c r="O131" s="2">
        <f t="shared" si="23"/>
        <v>5000</v>
      </c>
      <c r="P131" s="2">
        <f t="shared" si="31"/>
        <v>8500.0000000000855</v>
      </c>
      <c r="Q131" s="2">
        <f t="shared" si="24"/>
        <v>898500</v>
      </c>
      <c r="R131" s="2" t="str">
        <f t="shared" si="32"/>
        <v>kai</v>
      </c>
      <c r="S131" s="2" t="str">
        <f t="shared" si="33"/>
        <v>uri</v>
      </c>
      <c r="T131" s="2" t="str">
        <f t="shared" si="34"/>
        <v>kai</v>
      </c>
      <c r="U131" s="2" t="str">
        <f t="shared" si="35"/>
        <v/>
      </c>
      <c r="V131" s="2" t="str">
        <f t="shared" si="36"/>
        <v/>
      </c>
      <c r="W131" s="2">
        <f t="shared" si="39"/>
        <v>71.88</v>
      </c>
      <c r="X131" s="2" t="str">
        <f t="shared" si="37"/>
        <v/>
      </c>
      <c r="Y131" s="6">
        <f t="shared" si="25"/>
        <v>907000</v>
      </c>
      <c r="Z131" s="6">
        <f t="shared" si="26"/>
        <v>0</v>
      </c>
      <c r="AA131" s="4">
        <f>SUM(P131:$P$759)+$Z$25</f>
        <v>1685000.0000000026</v>
      </c>
      <c r="AB131" s="4">
        <f>SUM(V131:$W$759)</f>
        <v>382400.52000000014</v>
      </c>
      <c r="AC131" s="4">
        <f t="shared" si="38"/>
        <v>778000.00000000256</v>
      </c>
    </row>
    <row r="132" spans="1:29" x14ac:dyDescent="0.15">
      <c r="A132">
        <v>1</v>
      </c>
      <c r="B132" s="1">
        <v>42613</v>
      </c>
      <c r="C132">
        <v>175.7</v>
      </c>
      <c r="D132">
        <v>180.6</v>
      </c>
      <c r="E132">
        <v>175</v>
      </c>
      <c r="F132">
        <v>179.7</v>
      </c>
      <c r="G132">
        <v>233748200</v>
      </c>
      <c r="H132" s="2">
        <f t="shared" si="27"/>
        <v>42004551540</v>
      </c>
      <c r="I132">
        <f t="shared" si="21"/>
        <v>6.5</v>
      </c>
      <c r="J132" t="str">
        <f t="shared" si="28"/>
        <v>高値超、安値超</v>
      </c>
      <c r="L132">
        <f t="shared" si="22"/>
        <v>6.5</v>
      </c>
      <c r="M132">
        <f t="shared" si="29"/>
        <v>6.5</v>
      </c>
      <c r="N132">
        <f t="shared" si="30"/>
        <v>-6.5</v>
      </c>
      <c r="O132" s="2">
        <f t="shared" si="23"/>
        <v>5000</v>
      </c>
      <c r="P132" s="2">
        <f t="shared" si="31"/>
        <v>32500</v>
      </c>
      <c r="Q132" s="2">
        <f t="shared" si="24"/>
        <v>866000</v>
      </c>
      <c r="R132" s="2" t="str">
        <f t="shared" si="32"/>
        <v>kai</v>
      </c>
      <c r="S132" s="2" t="str">
        <f t="shared" si="33"/>
        <v>uri</v>
      </c>
      <c r="T132" s="2" t="str">
        <f t="shared" si="34"/>
        <v>kai</v>
      </c>
      <c r="U132" s="2" t="str">
        <f t="shared" si="35"/>
        <v/>
      </c>
      <c r="V132" s="2" t="str">
        <f t="shared" si="36"/>
        <v/>
      </c>
      <c r="W132" s="2">
        <f t="shared" si="39"/>
        <v>69.28</v>
      </c>
      <c r="X132" s="2" t="str">
        <f t="shared" si="37"/>
        <v/>
      </c>
      <c r="Y132" s="6">
        <f t="shared" si="25"/>
        <v>898500</v>
      </c>
      <c r="Z132" s="6">
        <f t="shared" si="26"/>
        <v>0</v>
      </c>
      <c r="AA132" s="4">
        <f>SUM(P132:$P$759)+$Z$25</f>
        <v>1676500.0000000026</v>
      </c>
      <c r="AB132" s="4">
        <f>SUM(V132:$W$759)</f>
        <v>382328.64000000019</v>
      </c>
      <c r="AC132" s="4">
        <f t="shared" si="38"/>
        <v>778000.00000000256</v>
      </c>
    </row>
    <row r="133" spans="1:29" x14ac:dyDescent="0.15">
      <c r="A133">
        <v>1</v>
      </c>
      <c r="B133" s="1">
        <v>42612</v>
      </c>
      <c r="C133">
        <v>172</v>
      </c>
      <c r="D133">
        <v>174</v>
      </c>
      <c r="E133">
        <v>171.2</v>
      </c>
      <c r="F133">
        <v>173.2</v>
      </c>
      <c r="G133">
        <v>179864100</v>
      </c>
      <c r="H133" s="2">
        <f t="shared" si="27"/>
        <v>31152462119.999996</v>
      </c>
      <c r="I133">
        <f t="shared" si="21"/>
        <v>1.6999999999999886</v>
      </c>
      <c r="J133" t="str">
        <f t="shared" si="28"/>
        <v>高値超、安値超</v>
      </c>
      <c r="L133">
        <f t="shared" si="22"/>
        <v>1.6999999999999886</v>
      </c>
      <c r="M133">
        <f t="shared" si="29"/>
        <v>1.6999999999999886</v>
      </c>
      <c r="N133">
        <f t="shared" si="30"/>
        <v>-1.6999999999999886</v>
      </c>
      <c r="O133" s="2">
        <f t="shared" si="23"/>
        <v>5000</v>
      </c>
      <c r="P133" s="2">
        <f t="shared" si="31"/>
        <v>8499.9999999999436</v>
      </c>
      <c r="Q133" s="2">
        <f t="shared" si="24"/>
        <v>857500</v>
      </c>
      <c r="R133" s="2" t="str">
        <f t="shared" si="32"/>
        <v>kai</v>
      </c>
      <c r="S133" s="2" t="str">
        <f t="shared" si="33"/>
        <v>uri</v>
      </c>
      <c r="T133" s="2" t="str">
        <f t="shared" si="34"/>
        <v>kai</v>
      </c>
      <c r="U133" s="2" t="str">
        <f t="shared" si="35"/>
        <v/>
      </c>
      <c r="V133" s="2" t="str">
        <f t="shared" si="36"/>
        <v/>
      </c>
      <c r="W133" s="2">
        <f t="shared" si="39"/>
        <v>68.599999999999994</v>
      </c>
      <c r="X133" s="2" t="str">
        <f t="shared" si="37"/>
        <v/>
      </c>
      <c r="Y133" s="6">
        <f t="shared" si="25"/>
        <v>866000</v>
      </c>
      <c r="Z133" s="6">
        <f t="shared" si="26"/>
        <v>0</v>
      </c>
      <c r="AA133" s="4">
        <f>SUM(P133:$P$759)+$Z$25</f>
        <v>1644000.0000000023</v>
      </c>
      <c r="AB133" s="4">
        <f>SUM(V133:$W$759)</f>
        <v>382259.36000000016</v>
      </c>
      <c r="AC133" s="4">
        <f t="shared" si="38"/>
        <v>778000.00000000233</v>
      </c>
    </row>
    <row r="134" spans="1:29" x14ac:dyDescent="0.15">
      <c r="A134">
        <v>1</v>
      </c>
      <c r="B134" s="1">
        <v>42611</v>
      </c>
      <c r="C134">
        <v>169.6</v>
      </c>
      <c r="D134">
        <v>172.8</v>
      </c>
      <c r="E134">
        <v>169.3</v>
      </c>
      <c r="F134">
        <v>171.5</v>
      </c>
      <c r="G134">
        <v>146536600</v>
      </c>
      <c r="H134" s="2">
        <f t="shared" si="27"/>
        <v>25131026900</v>
      </c>
      <c r="I134">
        <f t="shared" si="21"/>
        <v>3.5999999999999943</v>
      </c>
      <c r="J134" t="str">
        <f t="shared" si="28"/>
        <v>高値超、安値超</v>
      </c>
      <c r="L134">
        <f t="shared" si="22"/>
        <v>3.5999999999999943</v>
      </c>
      <c r="M134">
        <f t="shared" si="29"/>
        <v>3.5999999999999943</v>
      </c>
      <c r="N134">
        <f t="shared" si="30"/>
        <v>3.5999999999999943</v>
      </c>
      <c r="O134" s="2">
        <f t="shared" si="23"/>
        <v>5000</v>
      </c>
      <c r="P134" s="2">
        <f t="shared" si="31"/>
        <v>17999.999999999971</v>
      </c>
      <c r="Q134" s="2">
        <f t="shared" si="24"/>
        <v>839500</v>
      </c>
      <c r="R134" s="2" t="str">
        <f t="shared" si="32"/>
        <v>kai</v>
      </c>
      <c r="S134" s="2" t="str">
        <f t="shared" si="33"/>
        <v>kai</v>
      </c>
      <c r="T134" s="2" t="str">
        <f t="shared" si="34"/>
        <v>kai</v>
      </c>
      <c r="U134" s="2">
        <f t="shared" si="35"/>
        <v>839500</v>
      </c>
      <c r="V134" s="2">
        <f t="shared" si="36"/>
        <v>1080</v>
      </c>
      <c r="W134" s="2">
        <f t="shared" si="39"/>
        <v>134.32</v>
      </c>
      <c r="X134" s="2" t="str">
        <f t="shared" si="37"/>
        <v/>
      </c>
      <c r="Y134" s="6">
        <f t="shared" si="25"/>
        <v>857500</v>
      </c>
      <c r="Z134" s="6">
        <f t="shared" si="26"/>
        <v>0</v>
      </c>
      <c r="AA134" s="4">
        <f>SUM(P134:$P$759)+$Z$25</f>
        <v>1635500.0000000023</v>
      </c>
      <c r="AB134" s="4">
        <f>SUM(V134:$W$759)</f>
        <v>382190.76000000018</v>
      </c>
      <c r="AC134" s="4">
        <f t="shared" si="38"/>
        <v>778000.00000000233</v>
      </c>
    </row>
    <row r="135" spans="1:29" x14ac:dyDescent="0.15">
      <c r="A135">
        <v>1</v>
      </c>
      <c r="B135" s="1">
        <v>42608</v>
      </c>
      <c r="C135">
        <v>168.8</v>
      </c>
      <c r="D135">
        <v>169</v>
      </c>
      <c r="E135">
        <v>167.8</v>
      </c>
      <c r="F135">
        <v>167.9</v>
      </c>
      <c r="G135">
        <v>85391800</v>
      </c>
      <c r="H135" s="2">
        <f t="shared" si="27"/>
        <v>14337283220</v>
      </c>
      <c r="I135">
        <f t="shared" si="21"/>
        <v>-1.1999999999999886</v>
      </c>
      <c r="J135" t="str">
        <f t="shared" si="28"/>
        <v/>
      </c>
      <c r="L135">
        <f t="shared" si="22"/>
        <v>1.1999999999999886</v>
      </c>
      <c r="M135">
        <f t="shared" si="29"/>
        <v>1.1999999999999886</v>
      </c>
      <c r="N135">
        <f t="shared" si="30"/>
        <v>-1.1999999999999886</v>
      </c>
      <c r="O135" s="2">
        <f t="shared" si="23"/>
        <v>5000</v>
      </c>
      <c r="P135" s="2">
        <f t="shared" si="31"/>
        <v>5999.9999999999436</v>
      </c>
      <c r="Q135" s="2">
        <f t="shared" si="24"/>
        <v>845500</v>
      </c>
      <c r="R135" s="2" t="str">
        <f t="shared" si="32"/>
        <v>uri</v>
      </c>
      <c r="S135" s="2" t="str">
        <f t="shared" si="33"/>
        <v>kai</v>
      </c>
      <c r="T135" s="2" t="str">
        <f t="shared" si="34"/>
        <v>uri</v>
      </c>
      <c r="U135" s="2">
        <f t="shared" si="35"/>
        <v>845500</v>
      </c>
      <c r="V135" s="2">
        <f t="shared" si="36"/>
        <v>1080</v>
      </c>
      <c r="W135" s="2" t="str">
        <f t="shared" si="39"/>
        <v/>
      </c>
      <c r="X135" s="2">
        <f t="shared" si="37"/>
        <v>135.28</v>
      </c>
      <c r="Y135" s="6">
        <f t="shared" si="25"/>
        <v>839500</v>
      </c>
      <c r="Z135" s="6">
        <f t="shared" si="26"/>
        <v>0</v>
      </c>
      <c r="AA135" s="4">
        <f>SUM(P135:$P$759)+$Z$25</f>
        <v>1617500.0000000023</v>
      </c>
      <c r="AB135" s="4">
        <f>SUM(V135:$W$759)</f>
        <v>380976.44000000018</v>
      </c>
      <c r="AC135" s="4">
        <f t="shared" si="38"/>
        <v>778000.00000000233</v>
      </c>
    </row>
    <row r="136" spans="1:29" x14ac:dyDescent="0.15">
      <c r="A136">
        <v>1</v>
      </c>
      <c r="B136" s="1">
        <v>42607</v>
      </c>
      <c r="C136">
        <v>169.2</v>
      </c>
      <c r="D136">
        <v>169.6</v>
      </c>
      <c r="E136">
        <v>167.4</v>
      </c>
      <c r="F136">
        <v>169.1</v>
      </c>
      <c r="G136">
        <v>67693000</v>
      </c>
      <c r="H136" s="2">
        <f t="shared" si="27"/>
        <v>11446886300</v>
      </c>
      <c r="I136">
        <f t="shared" si="21"/>
        <v>0.59999999999999432</v>
      </c>
      <c r="J136" t="str">
        <f t="shared" si="28"/>
        <v>高値割、安値割</v>
      </c>
      <c r="L136">
        <f t="shared" si="22"/>
        <v>0.59999999999999432</v>
      </c>
      <c r="M136">
        <f t="shared" si="29"/>
        <v>0.59999999999999432</v>
      </c>
      <c r="N136">
        <f t="shared" si="30"/>
        <v>-0.59999999999999432</v>
      </c>
      <c r="O136" s="2">
        <f t="shared" si="23"/>
        <v>5000</v>
      </c>
      <c r="P136" s="2">
        <f t="shared" si="31"/>
        <v>2999.9999999999718</v>
      </c>
      <c r="Q136" s="2">
        <f t="shared" si="24"/>
        <v>842500</v>
      </c>
      <c r="R136" s="2" t="str">
        <f t="shared" si="32"/>
        <v>kai</v>
      </c>
      <c r="S136" s="2" t="str">
        <f t="shared" si="33"/>
        <v>uri</v>
      </c>
      <c r="T136" s="2" t="str">
        <f t="shared" si="34"/>
        <v>kai</v>
      </c>
      <c r="U136" s="2" t="str">
        <f t="shared" si="35"/>
        <v/>
      </c>
      <c r="V136" s="2" t="str">
        <f t="shared" si="36"/>
        <v/>
      </c>
      <c r="W136" s="2">
        <f t="shared" si="39"/>
        <v>67.400000000000006</v>
      </c>
      <c r="X136" s="2" t="str">
        <f t="shared" si="37"/>
        <v/>
      </c>
      <c r="Y136" s="6">
        <f t="shared" si="25"/>
        <v>845500</v>
      </c>
      <c r="Z136" s="6">
        <f t="shared" si="26"/>
        <v>0</v>
      </c>
      <c r="AA136" s="4">
        <f>SUM(P136:$P$759)+$Z$25</f>
        <v>1611500.0000000026</v>
      </c>
      <c r="AB136" s="4">
        <f>SUM(V136:$W$759)</f>
        <v>379896.44000000018</v>
      </c>
      <c r="AC136" s="4">
        <f t="shared" si="38"/>
        <v>766000.00000000256</v>
      </c>
    </row>
    <row r="137" spans="1:29" x14ac:dyDescent="0.15">
      <c r="A137">
        <v>1</v>
      </c>
      <c r="B137" s="1">
        <v>42606</v>
      </c>
      <c r="C137">
        <v>168.1</v>
      </c>
      <c r="D137">
        <v>170</v>
      </c>
      <c r="E137">
        <v>167.8</v>
      </c>
      <c r="F137">
        <v>168.5</v>
      </c>
      <c r="G137">
        <v>94328800</v>
      </c>
      <c r="H137" s="2">
        <f t="shared" si="27"/>
        <v>15894402800</v>
      </c>
      <c r="I137">
        <f t="shared" si="21"/>
        <v>1.5999999999999943</v>
      </c>
      <c r="J137" t="str">
        <f t="shared" si="28"/>
        <v>高値超、安値超</v>
      </c>
      <c r="L137">
        <f t="shared" si="22"/>
        <v>1.5999999999999943</v>
      </c>
      <c r="M137">
        <f t="shared" si="29"/>
        <v>1.5999999999999943</v>
      </c>
      <c r="N137">
        <f t="shared" si="30"/>
        <v>-1.5999999999999943</v>
      </c>
      <c r="O137" s="2">
        <f t="shared" si="23"/>
        <v>5000</v>
      </c>
      <c r="P137" s="2">
        <f t="shared" si="31"/>
        <v>7999.9999999999718</v>
      </c>
      <c r="Q137" s="2">
        <f t="shared" si="24"/>
        <v>834500</v>
      </c>
      <c r="R137" s="2" t="str">
        <f t="shared" si="32"/>
        <v>kai</v>
      </c>
      <c r="S137" s="2" t="str">
        <f t="shared" si="33"/>
        <v>uri</v>
      </c>
      <c r="T137" s="2" t="str">
        <f t="shared" si="34"/>
        <v>kai</v>
      </c>
      <c r="U137" s="2">
        <f t="shared" si="35"/>
        <v>834500</v>
      </c>
      <c r="V137" s="2">
        <f t="shared" si="36"/>
        <v>1080</v>
      </c>
      <c r="W137" s="2">
        <f t="shared" si="39"/>
        <v>133.52000000000001</v>
      </c>
      <c r="X137" s="2" t="str">
        <f t="shared" si="37"/>
        <v/>
      </c>
      <c r="Y137" s="6">
        <f t="shared" si="25"/>
        <v>842500</v>
      </c>
      <c r="Z137" s="6">
        <f t="shared" si="26"/>
        <v>0</v>
      </c>
      <c r="AA137" s="4">
        <f>SUM(P137:$P$759)+$Z$25</f>
        <v>1608500.0000000026</v>
      </c>
      <c r="AB137" s="4">
        <f>SUM(V137:$W$759)</f>
        <v>379829.04000000015</v>
      </c>
      <c r="AC137" s="4">
        <f t="shared" si="38"/>
        <v>766000.00000000256</v>
      </c>
    </row>
    <row r="138" spans="1:29" x14ac:dyDescent="0.15">
      <c r="A138">
        <v>1</v>
      </c>
      <c r="B138" s="1">
        <v>42605</v>
      </c>
      <c r="C138">
        <v>168.2</v>
      </c>
      <c r="D138">
        <v>169</v>
      </c>
      <c r="E138">
        <v>166.6</v>
      </c>
      <c r="F138">
        <v>166.9</v>
      </c>
      <c r="G138">
        <v>107236700</v>
      </c>
      <c r="H138" s="2">
        <f t="shared" si="27"/>
        <v>17897805230</v>
      </c>
      <c r="I138">
        <f t="shared" si="21"/>
        <v>-0.69999999999998863</v>
      </c>
      <c r="J138" t="str">
        <f t="shared" si="28"/>
        <v>高値超、安値超</v>
      </c>
      <c r="L138">
        <f t="shared" si="22"/>
        <v>0.69999999999998863</v>
      </c>
      <c r="M138">
        <f t="shared" si="29"/>
        <v>0.69999999999998863</v>
      </c>
      <c r="N138">
        <f t="shared" si="30"/>
        <v>-0.69999999999998863</v>
      </c>
      <c r="O138" s="2">
        <f t="shared" si="23"/>
        <v>5000</v>
      </c>
      <c r="P138" s="2">
        <f t="shared" si="31"/>
        <v>3499.9999999999432</v>
      </c>
      <c r="Q138" s="2">
        <f t="shared" si="24"/>
        <v>838000</v>
      </c>
      <c r="R138" s="2" t="str">
        <f t="shared" si="32"/>
        <v>uri</v>
      </c>
      <c r="S138" s="2" t="str">
        <f t="shared" si="33"/>
        <v>kai</v>
      </c>
      <c r="T138" s="2" t="str">
        <f t="shared" si="34"/>
        <v>uri</v>
      </c>
      <c r="U138" s="2">
        <f t="shared" si="35"/>
        <v>838000</v>
      </c>
      <c r="V138" s="2">
        <f t="shared" si="36"/>
        <v>1080</v>
      </c>
      <c r="W138" s="2" t="str">
        <f t="shared" si="39"/>
        <v/>
      </c>
      <c r="X138" s="2">
        <f t="shared" si="37"/>
        <v>134.08000000000001</v>
      </c>
      <c r="Y138" s="6">
        <f t="shared" si="25"/>
        <v>834500</v>
      </c>
      <c r="Z138" s="6">
        <f t="shared" si="26"/>
        <v>0</v>
      </c>
      <c r="AA138" s="4">
        <f>SUM(P138:$P$759)+$Z$25</f>
        <v>1600500.0000000023</v>
      </c>
      <c r="AB138" s="4">
        <f>SUM(V138:$W$759)</f>
        <v>378615.52000000014</v>
      </c>
      <c r="AC138" s="4">
        <f t="shared" si="38"/>
        <v>766000.00000000233</v>
      </c>
    </row>
    <row r="139" spans="1:29" x14ac:dyDescent="0.15">
      <c r="A139">
        <v>1</v>
      </c>
      <c r="B139" s="1">
        <v>42604</v>
      </c>
      <c r="C139">
        <v>168.1</v>
      </c>
      <c r="D139">
        <v>168.6</v>
      </c>
      <c r="E139">
        <v>165.7</v>
      </c>
      <c r="F139">
        <v>167.6</v>
      </c>
      <c r="G139">
        <v>95547500</v>
      </c>
      <c r="H139" s="2">
        <f t="shared" si="27"/>
        <v>16013761000</v>
      </c>
      <c r="I139">
        <f t="shared" si="21"/>
        <v>-0.5</v>
      </c>
      <c r="J139" t="str">
        <f t="shared" si="28"/>
        <v>高値割、安値割</v>
      </c>
      <c r="L139">
        <f t="shared" si="22"/>
        <v>-0.5</v>
      </c>
      <c r="M139">
        <f t="shared" si="29"/>
        <v>-0.5</v>
      </c>
      <c r="N139">
        <f t="shared" si="30"/>
        <v>-0.5</v>
      </c>
      <c r="O139" s="2">
        <f t="shared" si="23"/>
        <v>5000</v>
      </c>
      <c r="P139" s="2">
        <f t="shared" si="31"/>
        <v>-2500</v>
      </c>
      <c r="Q139" s="2">
        <f t="shared" si="24"/>
        <v>840500</v>
      </c>
      <c r="R139" s="2" t="str">
        <f t="shared" si="32"/>
        <v>kai</v>
      </c>
      <c r="S139" s="2" t="str">
        <f t="shared" si="33"/>
        <v>kai</v>
      </c>
      <c r="T139" s="2" t="str">
        <f t="shared" si="34"/>
        <v>kai</v>
      </c>
      <c r="U139" s="2" t="str">
        <f t="shared" si="35"/>
        <v/>
      </c>
      <c r="V139" s="2" t="str">
        <f t="shared" si="36"/>
        <v/>
      </c>
      <c r="W139" s="2">
        <f t="shared" si="39"/>
        <v>67.239999999999995</v>
      </c>
      <c r="X139" s="2" t="str">
        <f t="shared" si="37"/>
        <v/>
      </c>
      <c r="Y139" s="6">
        <f t="shared" si="25"/>
        <v>838000</v>
      </c>
      <c r="Z139" s="6">
        <f t="shared" si="26"/>
        <v>0</v>
      </c>
      <c r="AA139" s="4">
        <f>SUM(P139:$P$759)+$Z$25</f>
        <v>1597000.0000000026</v>
      </c>
      <c r="AB139" s="4">
        <f>SUM(V139:$W$759)</f>
        <v>377535.52000000014</v>
      </c>
      <c r="AC139" s="4">
        <f t="shared" si="38"/>
        <v>759000.00000000256</v>
      </c>
    </row>
    <row r="140" spans="1:29" x14ac:dyDescent="0.15">
      <c r="A140">
        <v>1</v>
      </c>
      <c r="B140" s="1">
        <v>42601</v>
      </c>
      <c r="C140">
        <v>166.8</v>
      </c>
      <c r="D140">
        <v>169.2</v>
      </c>
      <c r="E140">
        <v>166.8</v>
      </c>
      <c r="F140">
        <v>168.1</v>
      </c>
      <c r="G140">
        <v>115110200</v>
      </c>
      <c r="H140" s="2">
        <f t="shared" si="27"/>
        <v>19350024620</v>
      </c>
      <c r="I140">
        <f t="shared" si="21"/>
        <v>1.9000000000000057</v>
      </c>
      <c r="J140" t="str">
        <f t="shared" si="28"/>
        <v/>
      </c>
      <c r="L140">
        <f t="shared" si="22"/>
        <v>1.9000000000000057</v>
      </c>
      <c r="M140">
        <f t="shared" si="29"/>
        <v>1.9000000000000057</v>
      </c>
      <c r="N140">
        <f t="shared" si="30"/>
        <v>-1.9000000000000057</v>
      </c>
      <c r="O140" s="2">
        <f t="shared" si="23"/>
        <v>5000</v>
      </c>
      <c r="P140" s="2">
        <f t="shared" si="31"/>
        <v>9500.0000000000291</v>
      </c>
      <c r="Q140" s="2">
        <f t="shared" si="24"/>
        <v>831000</v>
      </c>
      <c r="R140" s="2" t="str">
        <f t="shared" si="32"/>
        <v>kai</v>
      </c>
      <c r="S140" s="2" t="str">
        <f t="shared" si="33"/>
        <v>uri</v>
      </c>
      <c r="T140" s="2" t="str">
        <f t="shared" si="34"/>
        <v>kai</v>
      </c>
      <c r="U140" s="2" t="str">
        <f t="shared" si="35"/>
        <v/>
      </c>
      <c r="V140" s="2" t="str">
        <f t="shared" si="36"/>
        <v/>
      </c>
      <c r="W140" s="2">
        <f t="shared" si="39"/>
        <v>66.48</v>
      </c>
      <c r="X140" s="2" t="str">
        <f t="shared" si="37"/>
        <v/>
      </c>
      <c r="Y140" s="6">
        <f t="shared" si="25"/>
        <v>840500</v>
      </c>
      <c r="Z140" s="6">
        <f t="shared" si="26"/>
        <v>0</v>
      </c>
      <c r="AA140" s="4">
        <f>SUM(P140:$P$759)+$Z$25</f>
        <v>1599500.0000000026</v>
      </c>
      <c r="AB140" s="4">
        <f>SUM(V140:$W$759)</f>
        <v>377468.28000000014</v>
      </c>
      <c r="AC140" s="4">
        <f t="shared" si="38"/>
        <v>759000.00000000256</v>
      </c>
    </row>
    <row r="141" spans="1:29" x14ac:dyDescent="0.15">
      <c r="A141">
        <v>1</v>
      </c>
      <c r="B141" s="1">
        <v>42600</v>
      </c>
      <c r="C141">
        <v>167.8</v>
      </c>
      <c r="D141">
        <v>170.3</v>
      </c>
      <c r="E141">
        <v>165.9</v>
      </c>
      <c r="F141">
        <v>166.2</v>
      </c>
      <c r="G141">
        <v>166603200</v>
      </c>
      <c r="H141" s="2">
        <f t="shared" si="27"/>
        <v>27689451840</v>
      </c>
      <c r="I141">
        <f t="shared" si="21"/>
        <v>-1.9000000000000057</v>
      </c>
      <c r="J141" t="str">
        <f t="shared" si="28"/>
        <v>高値超、安値超</v>
      </c>
      <c r="L141">
        <f t="shared" si="22"/>
        <v>-1.9000000000000057</v>
      </c>
      <c r="M141">
        <f t="shared" si="29"/>
        <v>-1.9000000000000057</v>
      </c>
      <c r="N141">
        <f t="shared" si="30"/>
        <v>1.9000000000000057</v>
      </c>
      <c r="O141" s="2">
        <f t="shared" si="23"/>
        <v>5000</v>
      </c>
      <c r="P141" s="2">
        <f t="shared" si="31"/>
        <v>-9500.0000000000291</v>
      </c>
      <c r="Q141" s="2">
        <f t="shared" si="24"/>
        <v>840500</v>
      </c>
      <c r="R141" s="2" t="str">
        <f t="shared" si="32"/>
        <v>kai</v>
      </c>
      <c r="S141" s="2" t="str">
        <f t="shared" si="33"/>
        <v>uri</v>
      </c>
      <c r="T141" s="2" t="str">
        <f t="shared" si="34"/>
        <v>kai</v>
      </c>
      <c r="U141" s="2">
        <f t="shared" si="35"/>
        <v>840500</v>
      </c>
      <c r="V141" s="2">
        <f t="shared" si="36"/>
        <v>1080</v>
      </c>
      <c r="W141" s="2">
        <f t="shared" si="39"/>
        <v>134.47999999999999</v>
      </c>
      <c r="X141" s="2" t="str">
        <f t="shared" si="37"/>
        <v/>
      </c>
      <c r="Y141" s="6">
        <f t="shared" si="25"/>
        <v>831000</v>
      </c>
      <c r="Z141" s="6">
        <f t="shared" si="26"/>
        <v>0</v>
      </c>
      <c r="AA141" s="4">
        <f>SUM(P141:$P$759)+$Z$25</f>
        <v>1590000.0000000026</v>
      </c>
      <c r="AB141" s="4">
        <f>SUM(V141:$W$759)</f>
        <v>377401.80000000016</v>
      </c>
      <c r="AC141" s="4">
        <f t="shared" si="38"/>
        <v>759000.00000000256</v>
      </c>
    </row>
    <row r="142" spans="1:29" x14ac:dyDescent="0.15">
      <c r="A142">
        <v>1</v>
      </c>
      <c r="B142" s="1">
        <v>42599</v>
      </c>
      <c r="C142">
        <v>163.19999999999999</v>
      </c>
      <c r="D142">
        <v>168.5</v>
      </c>
      <c r="E142">
        <v>163.19999999999999</v>
      </c>
      <c r="F142">
        <v>168.1</v>
      </c>
      <c r="G142">
        <v>136436500</v>
      </c>
      <c r="H142" s="2">
        <f t="shared" si="27"/>
        <v>22934975650</v>
      </c>
      <c r="I142">
        <f t="shared" si="21"/>
        <v>5</v>
      </c>
      <c r="J142" t="str">
        <f t="shared" si="28"/>
        <v>高値超、安値超</v>
      </c>
      <c r="L142">
        <f t="shared" si="22"/>
        <v>-5</v>
      </c>
      <c r="M142">
        <f t="shared" si="29"/>
        <v>-5</v>
      </c>
      <c r="N142">
        <f t="shared" si="30"/>
        <v>5</v>
      </c>
      <c r="O142" s="2">
        <f t="shared" si="23"/>
        <v>5000</v>
      </c>
      <c r="P142" s="2">
        <f t="shared" si="31"/>
        <v>-25000</v>
      </c>
      <c r="Q142" s="2">
        <f t="shared" si="24"/>
        <v>815500</v>
      </c>
      <c r="R142" s="2" t="str">
        <f t="shared" si="32"/>
        <v>uri</v>
      </c>
      <c r="S142" s="2" t="str">
        <f t="shared" si="33"/>
        <v>kai</v>
      </c>
      <c r="T142" s="2" t="str">
        <f t="shared" si="34"/>
        <v>uri</v>
      </c>
      <c r="U142" s="2">
        <f t="shared" si="35"/>
        <v>815500</v>
      </c>
      <c r="V142" s="2">
        <f t="shared" si="36"/>
        <v>1080</v>
      </c>
      <c r="W142" s="2" t="str">
        <f t="shared" si="39"/>
        <v/>
      </c>
      <c r="X142" s="2">
        <f t="shared" si="37"/>
        <v>130.47999999999999</v>
      </c>
      <c r="Y142" s="6">
        <f t="shared" si="25"/>
        <v>840500</v>
      </c>
      <c r="Z142" s="6">
        <f t="shared" si="26"/>
        <v>0</v>
      </c>
      <c r="AA142" s="4">
        <f>SUM(P142:$P$759)+$Z$25</f>
        <v>1599500.0000000026</v>
      </c>
      <c r="AB142" s="4">
        <f>SUM(V142:$W$759)</f>
        <v>376187.32000000018</v>
      </c>
      <c r="AC142" s="4">
        <f t="shared" si="38"/>
        <v>759000.00000000256</v>
      </c>
    </row>
    <row r="143" spans="1:29" x14ac:dyDescent="0.15">
      <c r="A143">
        <v>1</v>
      </c>
      <c r="B143" s="1">
        <v>42598</v>
      </c>
      <c r="C143">
        <v>166</v>
      </c>
      <c r="D143">
        <v>166.3</v>
      </c>
      <c r="E143">
        <v>163.1</v>
      </c>
      <c r="F143">
        <v>163.1</v>
      </c>
      <c r="G143">
        <v>103962800</v>
      </c>
      <c r="H143" s="2">
        <f t="shared" si="27"/>
        <v>16956332680</v>
      </c>
      <c r="I143">
        <f t="shared" si="21"/>
        <v>-2.2000000000000171</v>
      </c>
      <c r="J143" t="str">
        <f t="shared" si="28"/>
        <v>高値割、安値割</v>
      </c>
      <c r="L143">
        <f t="shared" si="22"/>
        <v>-2.2000000000000171</v>
      </c>
      <c r="M143">
        <f t="shared" si="29"/>
        <v>-2.2000000000000171</v>
      </c>
      <c r="N143">
        <f t="shared" si="30"/>
        <v>-2.2000000000000171</v>
      </c>
      <c r="O143" s="2">
        <f t="shared" si="23"/>
        <v>5000</v>
      </c>
      <c r="P143" s="2">
        <f t="shared" si="31"/>
        <v>-11000.000000000085</v>
      </c>
      <c r="Q143" s="2">
        <f t="shared" si="24"/>
        <v>826500</v>
      </c>
      <c r="R143" s="2" t="str">
        <f t="shared" si="32"/>
        <v>kai</v>
      </c>
      <c r="S143" s="2" t="str">
        <f t="shared" si="33"/>
        <v>kai</v>
      </c>
      <c r="T143" s="2" t="str">
        <f t="shared" si="34"/>
        <v>kai</v>
      </c>
      <c r="U143" s="2" t="str">
        <f t="shared" si="35"/>
        <v/>
      </c>
      <c r="V143" s="2" t="str">
        <f t="shared" si="36"/>
        <v/>
      </c>
      <c r="W143" s="2">
        <f t="shared" si="39"/>
        <v>66.12</v>
      </c>
      <c r="X143" s="2" t="str">
        <f t="shared" si="37"/>
        <v/>
      </c>
      <c r="Y143" s="6">
        <f t="shared" si="25"/>
        <v>815500</v>
      </c>
      <c r="Z143" s="6">
        <f t="shared" si="26"/>
        <v>0</v>
      </c>
      <c r="AA143" s="4">
        <f>SUM(P143:$P$759)+$Z$25</f>
        <v>1624500.0000000026</v>
      </c>
      <c r="AB143" s="4">
        <f>SUM(V143:$W$759)</f>
        <v>375107.32000000018</v>
      </c>
      <c r="AC143" s="4">
        <f t="shared" si="38"/>
        <v>809000.00000000256</v>
      </c>
    </row>
    <row r="144" spans="1:29" x14ac:dyDescent="0.15">
      <c r="A144">
        <v>1</v>
      </c>
      <c r="B144" s="1">
        <v>42597</v>
      </c>
      <c r="C144">
        <v>166</v>
      </c>
      <c r="D144">
        <v>167.2</v>
      </c>
      <c r="E144">
        <v>165.3</v>
      </c>
      <c r="F144">
        <v>165.3</v>
      </c>
      <c r="G144">
        <v>70907300</v>
      </c>
      <c r="H144" s="2">
        <f t="shared" si="27"/>
        <v>11720976690</v>
      </c>
      <c r="I144">
        <f t="shared" si="21"/>
        <v>-0.79999999999998295</v>
      </c>
      <c r="J144" t="str">
        <f t="shared" si="28"/>
        <v/>
      </c>
      <c r="L144">
        <f t="shared" si="22"/>
        <v>-0.79999999999998295</v>
      </c>
      <c r="M144">
        <f t="shared" si="29"/>
        <v>-0.79999999999998295</v>
      </c>
      <c r="N144">
        <f t="shared" si="30"/>
        <v>0.79999999999998295</v>
      </c>
      <c r="O144" s="2">
        <f t="shared" si="23"/>
        <v>5000</v>
      </c>
      <c r="P144" s="2">
        <f t="shared" si="31"/>
        <v>-3999.9999999999145</v>
      </c>
      <c r="Q144" s="2">
        <f t="shared" si="24"/>
        <v>830500</v>
      </c>
      <c r="R144" s="2" t="str">
        <f t="shared" si="32"/>
        <v>kai</v>
      </c>
      <c r="S144" s="2" t="str">
        <f t="shared" si="33"/>
        <v>uri</v>
      </c>
      <c r="T144" s="2" t="str">
        <f t="shared" si="34"/>
        <v>kai</v>
      </c>
      <c r="U144" s="2">
        <f t="shared" si="35"/>
        <v>830500</v>
      </c>
      <c r="V144" s="2">
        <f t="shared" si="36"/>
        <v>1080</v>
      </c>
      <c r="W144" s="2">
        <f t="shared" si="39"/>
        <v>132.88</v>
      </c>
      <c r="X144" s="2" t="str">
        <f t="shared" si="37"/>
        <v/>
      </c>
      <c r="Y144" s="6">
        <f t="shared" si="25"/>
        <v>826500</v>
      </c>
      <c r="Z144" s="6">
        <f t="shared" si="26"/>
        <v>0</v>
      </c>
      <c r="AA144" s="4">
        <f>SUM(P144:$P$759)+$Z$25</f>
        <v>1635500.0000000026</v>
      </c>
      <c r="AB144" s="4">
        <f>SUM(V144:$W$759)</f>
        <v>375041.20000000019</v>
      </c>
      <c r="AC144" s="4">
        <f t="shared" si="38"/>
        <v>809000.00000000256</v>
      </c>
    </row>
    <row r="145" spans="1:29" x14ac:dyDescent="0.15">
      <c r="A145">
        <v>1</v>
      </c>
      <c r="B145" s="1">
        <v>42594</v>
      </c>
      <c r="C145">
        <v>168</v>
      </c>
      <c r="D145">
        <v>168.5</v>
      </c>
      <c r="E145">
        <v>165.3</v>
      </c>
      <c r="F145">
        <v>166.1</v>
      </c>
      <c r="G145">
        <v>127023600</v>
      </c>
      <c r="H145" s="2">
        <f t="shared" si="27"/>
        <v>21098619960</v>
      </c>
      <c r="I145">
        <f t="shared" si="21"/>
        <v>-0.20000000000001705</v>
      </c>
      <c r="J145" t="str">
        <f t="shared" si="28"/>
        <v>高値超、安値超</v>
      </c>
      <c r="L145">
        <f t="shared" si="22"/>
        <v>0.20000000000001705</v>
      </c>
      <c r="M145">
        <f t="shared" si="29"/>
        <v>0.20000000000001705</v>
      </c>
      <c r="N145">
        <f t="shared" si="30"/>
        <v>-0.20000000000001705</v>
      </c>
      <c r="O145" s="2">
        <f t="shared" si="23"/>
        <v>5000</v>
      </c>
      <c r="P145" s="2">
        <f t="shared" si="31"/>
        <v>1000.0000000000853</v>
      </c>
      <c r="Q145" s="2">
        <f t="shared" si="24"/>
        <v>831500</v>
      </c>
      <c r="R145" s="2" t="str">
        <f t="shared" si="32"/>
        <v>uri</v>
      </c>
      <c r="S145" s="2" t="str">
        <f t="shared" si="33"/>
        <v>kai</v>
      </c>
      <c r="T145" s="2" t="str">
        <f t="shared" si="34"/>
        <v>uri</v>
      </c>
      <c r="U145" s="2">
        <f t="shared" si="35"/>
        <v>831500</v>
      </c>
      <c r="V145" s="2">
        <f t="shared" si="36"/>
        <v>1080</v>
      </c>
      <c r="W145" s="2" t="str">
        <f t="shared" si="39"/>
        <v/>
      </c>
      <c r="X145" s="2">
        <f t="shared" si="37"/>
        <v>133.04</v>
      </c>
      <c r="Y145" s="6">
        <f t="shared" si="25"/>
        <v>830500</v>
      </c>
      <c r="Z145" s="6">
        <f t="shared" si="26"/>
        <v>0</v>
      </c>
      <c r="AA145" s="4">
        <f>SUM(P145:$P$759)+$Z$25</f>
        <v>1639500.0000000026</v>
      </c>
      <c r="AB145" s="4">
        <f>SUM(V145:$W$759)</f>
        <v>373828.32000000024</v>
      </c>
      <c r="AC145" s="4">
        <f t="shared" si="38"/>
        <v>809000.00000000256</v>
      </c>
    </row>
    <row r="146" spans="1:29" x14ac:dyDescent="0.15">
      <c r="A146">
        <v>1</v>
      </c>
      <c r="B146" s="1">
        <v>42592</v>
      </c>
      <c r="C146">
        <v>166.4</v>
      </c>
      <c r="D146">
        <v>167.1</v>
      </c>
      <c r="E146">
        <v>165.2</v>
      </c>
      <c r="F146">
        <v>166.3</v>
      </c>
      <c r="G146">
        <v>119167300</v>
      </c>
      <c r="H146" s="2">
        <f t="shared" si="27"/>
        <v>19817521990</v>
      </c>
      <c r="I146">
        <f t="shared" si="21"/>
        <v>-1.3999999999999773</v>
      </c>
      <c r="J146" t="str">
        <f t="shared" si="28"/>
        <v>高値割、安値割</v>
      </c>
      <c r="L146">
        <f t="shared" si="22"/>
        <v>-1.3999999999999773</v>
      </c>
      <c r="M146">
        <f t="shared" si="29"/>
        <v>-1.3999999999999773</v>
      </c>
      <c r="N146">
        <f t="shared" si="30"/>
        <v>1.3999999999999773</v>
      </c>
      <c r="O146" s="2">
        <f t="shared" si="23"/>
        <v>5000</v>
      </c>
      <c r="P146" s="2">
        <f t="shared" si="31"/>
        <v>-6999.9999999998863</v>
      </c>
      <c r="Q146" s="2">
        <f t="shared" si="24"/>
        <v>838500</v>
      </c>
      <c r="R146" s="2" t="str">
        <f t="shared" si="32"/>
        <v>kai</v>
      </c>
      <c r="S146" s="2" t="str">
        <f t="shared" si="33"/>
        <v>uri</v>
      </c>
      <c r="T146" s="2" t="str">
        <f t="shared" si="34"/>
        <v>kai</v>
      </c>
      <c r="U146" s="2" t="str">
        <f t="shared" si="35"/>
        <v/>
      </c>
      <c r="V146" s="2" t="str">
        <f t="shared" si="36"/>
        <v/>
      </c>
      <c r="W146" s="2">
        <f t="shared" si="39"/>
        <v>67.08</v>
      </c>
      <c r="X146" s="2" t="str">
        <f t="shared" si="37"/>
        <v/>
      </c>
      <c r="Y146" s="6">
        <f t="shared" si="25"/>
        <v>831500</v>
      </c>
      <c r="Z146" s="6">
        <f t="shared" si="26"/>
        <v>0</v>
      </c>
      <c r="AA146" s="4">
        <f>SUM(P146:$P$759)+$Z$25</f>
        <v>1638500.0000000026</v>
      </c>
      <c r="AB146" s="4">
        <f>SUM(V146:$W$759)</f>
        <v>372748.32000000018</v>
      </c>
      <c r="AC146" s="4">
        <f t="shared" si="38"/>
        <v>807000.00000000256</v>
      </c>
    </row>
    <row r="147" spans="1:29" x14ac:dyDescent="0.15">
      <c r="A147">
        <v>1</v>
      </c>
      <c r="B147" s="1">
        <v>42591</v>
      </c>
      <c r="C147">
        <v>168.5</v>
      </c>
      <c r="D147">
        <v>169</v>
      </c>
      <c r="E147">
        <v>166.4</v>
      </c>
      <c r="F147">
        <v>167.7</v>
      </c>
      <c r="G147">
        <v>124841300</v>
      </c>
      <c r="H147" s="2">
        <f t="shared" si="27"/>
        <v>20935886010</v>
      </c>
      <c r="I147">
        <f t="shared" si="21"/>
        <v>-0.20000000000001705</v>
      </c>
      <c r="J147" t="str">
        <f t="shared" si="28"/>
        <v>高値超、安値超</v>
      </c>
      <c r="L147">
        <f t="shared" si="22"/>
        <v>-0.20000000000001705</v>
      </c>
      <c r="M147">
        <f t="shared" si="29"/>
        <v>-0.20000000000001705</v>
      </c>
      <c r="N147">
        <f t="shared" si="30"/>
        <v>0.20000000000001705</v>
      </c>
      <c r="O147" s="2">
        <f t="shared" si="23"/>
        <v>5000</v>
      </c>
      <c r="P147" s="2">
        <f t="shared" si="31"/>
        <v>-1000.0000000000853</v>
      </c>
      <c r="Q147" s="2">
        <f t="shared" si="24"/>
        <v>839500</v>
      </c>
      <c r="R147" s="2" t="str">
        <f t="shared" si="32"/>
        <v>kai</v>
      </c>
      <c r="S147" s="2" t="str">
        <f t="shared" si="33"/>
        <v>uri</v>
      </c>
      <c r="T147" s="2" t="str">
        <f t="shared" si="34"/>
        <v>kai</v>
      </c>
      <c r="U147" s="2" t="str">
        <f t="shared" si="35"/>
        <v/>
      </c>
      <c r="V147" s="2" t="str">
        <f t="shared" si="36"/>
        <v/>
      </c>
      <c r="W147" s="2">
        <f t="shared" si="39"/>
        <v>67.16</v>
      </c>
      <c r="X147" s="2" t="str">
        <f t="shared" si="37"/>
        <v/>
      </c>
      <c r="Y147" s="6">
        <f t="shared" si="25"/>
        <v>838500</v>
      </c>
      <c r="Z147" s="6">
        <f t="shared" si="26"/>
        <v>0</v>
      </c>
      <c r="AA147" s="4">
        <f>SUM(P147:$P$759)+$Z$25</f>
        <v>1645500.0000000026</v>
      </c>
      <c r="AB147" s="4">
        <f>SUM(V147:$W$759)</f>
        <v>372681.24000000017</v>
      </c>
      <c r="AC147" s="4">
        <f t="shared" si="38"/>
        <v>807000.00000000256</v>
      </c>
    </row>
    <row r="148" spans="1:29" x14ac:dyDescent="0.15">
      <c r="A148">
        <v>1</v>
      </c>
      <c r="B148" s="1">
        <v>42590</v>
      </c>
      <c r="C148">
        <v>165.1</v>
      </c>
      <c r="D148">
        <v>168</v>
      </c>
      <c r="E148">
        <v>164.2</v>
      </c>
      <c r="F148">
        <v>167.9</v>
      </c>
      <c r="G148">
        <v>159937600</v>
      </c>
      <c r="H148" s="2">
        <f t="shared" si="27"/>
        <v>26853523040</v>
      </c>
      <c r="I148">
        <f t="shared" si="21"/>
        <v>5.5</v>
      </c>
      <c r="J148" t="str">
        <f t="shared" si="28"/>
        <v>高値超、安値超</v>
      </c>
      <c r="L148">
        <f t="shared" si="22"/>
        <v>5.5</v>
      </c>
      <c r="M148">
        <f t="shared" si="29"/>
        <v>5.5</v>
      </c>
      <c r="N148">
        <f t="shared" si="30"/>
        <v>-5.5</v>
      </c>
      <c r="O148" s="2">
        <f t="shared" si="23"/>
        <v>5000</v>
      </c>
      <c r="P148" s="2">
        <f t="shared" si="31"/>
        <v>27500</v>
      </c>
      <c r="Q148" s="2">
        <f t="shared" si="24"/>
        <v>812000</v>
      </c>
      <c r="R148" s="2" t="str">
        <f t="shared" si="32"/>
        <v>kai</v>
      </c>
      <c r="S148" s="2" t="str">
        <f t="shared" si="33"/>
        <v>uri</v>
      </c>
      <c r="T148" s="2" t="str">
        <f t="shared" si="34"/>
        <v>kai</v>
      </c>
      <c r="U148" s="2" t="str">
        <f t="shared" si="35"/>
        <v/>
      </c>
      <c r="V148" s="2" t="str">
        <f t="shared" si="36"/>
        <v/>
      </c>
      <c r="W148" s="2">
        <f t="shared" si="39"/>
        <v>64.959999999999994</v>
      </c>
      <c r="X148" s="2" t="str">
        <f t="shared" si="37"/>
        <v/>
      </c>
      <c r="Y148" s="6">
        <f t="shared" si="25"/>
        <v>839500</v>
      </c>
      <c r="Z148" s="6">
        <f t="shared" si="26"/>
        <v>0</v>
      </c>
      <c r="AA148" s="4">
        <f>SUM(P148:$P$759)+$Z$25</f>
        <v>1646500.0000000026</v>
      </c>
      <c r="AB148" s="4">
        <f>SUM(V148:$W$759)</f>
        <v>372614.08000000019</v>
      </c>
      <c r="AC148" s="4">
        <f t="shared" si="38"/>
        <v>807000.00000000256</v>
      </c>
    </row>
    <row r="149" spans="1:29" x14ac:dyDescent="0.15">
      <c r="A149">
        <v>1</v>
      </c>
      <c r="B149" s="1">
        <v>42587</v>
      </c>
      <c r="C149">
        <v>163.19999999999999</v>
      </c>
      <c r="D149">
        <v>163.80000000000001</v>
      </c>
      <c r="E149">
        <v>161.30000000000001</v>
      </c>
      <c r="F149">
        <v>162.4</v>
      </c>
      <c r="G149">
        <v>115820500</v>
      </c>
      <c r="H149" s="2">
        <f t="shared" si="27"/>
        <v>18809249200</v>
      </c>
      <c r="I149">
        <f t="shared" si="21"/>
        <v>-0.40000000000000568</v>
      </c>
      <c r="J149" t="str">
        <f t="shared" si="28"/>
        <v>高値超、安値超</v>
      </c>
      <c r="L149">
        <f t="shared" si="22"/>
        <v>-0.40000000000000568</v>
      </c>
      <c r="M149">
        <f t="shared" si="29"/>
        <v>-0.40000000000000568</v>
      </c>
      <c r="N149">
        <f t="shared" si="30"/>
        <v>-0.40000000000000568</v>
      </c>
      <c r="O149" s="2">
        <f t="shared" si="23"/>
        <v>5000</v>
      </c>
      <c r="P149" s="2">
        <f t="shared" si="31"/>
        <v>-2000.0000000000284</v>
      </c>
      <c r="Q149" s="2">
        <f t="shared" si="24"/>
        <v>814000</v>
      </c>
      <c r="R149" s="2" t="str">
        <f t="shared" si="32"/>
        <v>kai</v>
      </c>
      <c r="S149" s="2" t="str">
        <f t="shared" si="33"/>
        <v>kai</v>
      </c>
      <c r="T149" s="2" t="str">
        <f t="shared" si="34"/>
        <v>kai</v>
      </c>
      <c r="U149" s="2">
        <f t="shared" si="35"/>
        <v>814000</v>
      </c>
      <c r="V149" s="2">
        <f t="shared" si="36"/>
        <v>1080</v>
      </c>
      <c r="W149" s="2">
        <f t="shared" si="39"/>
        <v>130.24</v>
      </c>
      <c r="X149" s="2" t="str">
        <f t="shared" si="37"/>
        <v/>
      </c>
      <c r="Y149" s="6">
        <f t="shared" si="25"/>
        <v>812000</v>
      </c>
      <c r="Z149" s="6">
        <f t="shared" si="26"/>
        <v>0</v>
      </c>
      <c r="AA149" s="4">
        <f>SUM(P149:$P$759)+$Z$25</f>
        <v>1619000.0000000026</v>
      </c>
      <c r="AB149" s="4">
        <f>SUM(V149:$W$759)</f>
        <v>372549.12000000017</v>
      </c>
      <c r="AC149" s="4">
        <f t="shared" si="38"/>
        <v>807000.00000000256</v>
      </c>
    </row>
    <row r="150" spans="1:29" x14ac:dyDescent="0.15">
      <c r="A150">
        <v>1</v>
      </c>
      <c r="B150" s="1">
        <v>42586</v>
      </c>
      <c r="C150">
        <v>161.6</v>
      </c>
      <c r="D150">
        <v>163.5</v>
      </c>
      <c r="E150">
        <v>159.30000000000001</v>
      </c>
      <c r="F150">
        <v>162.80000000000001</v>
      </c>
      <c r="G150">
        <v>172452100</v>
      </c>
      <c r="H150" s="2">
        <f t="shared" si="27"/>
        <v>28075201880.000004</v>
      </c>
      <c r="I150">
        <f t="shared" si="21"/>
        <v>2.5</v>
      </c>
      <c r="J150" t="str">
        <f t="shared" si="28"/>
        <v/>
      </c>
      <c r="L150">
        <f t="shared" si="22"/>
        <v>-2.5</v>
      </c>
      <c r="M150">
        <f t="shared" si="29"/>
        <v>-2.5</v>
      </c>
      <c r="N150">
        <f t="shared" si="30"/>
        <v>2.5</v>
      </c>
      <c r="O150" s="2">
        <f t="shared" si="23"/>
        <v>5000</v>
      </c>
      <c r="P150" s="2">
        <f t="shared" si="31"/>
        <v>-12500</v>
      </c>
      <c r="Q150" s="2">
        <f t="shared" si="24"/>
        <v>801500</v>
      </c>
      <c r="R150" s="2" t="str">
        <f t="shared" si="32"/>
        <v>uri</v>
      </c>
      <c r="S150" s="2" t="str">
        <f t="shared" si="33"/>
        <v>kai</v>
      </c>
      <c r="T150" s="2" t="str">
        <f t="shared" si="34"/>
        <v>uri</v>
      </c>
      <c r="U150" s="2">
        <f t="shared" si="35"/>
        <v>801500</v>
      </c>
      <c r="V150" s="2">
        <f t="shared" si="36"/>
        <v>1080</v>
      </c>
      <c r="W150" s="2" t="str">
        <f t="shared" si="39"/>
        <v/>
      </c>
      <c r="X150" s="2">
        <f t="shared" si="37"/>
        <v>128.24</v>
      </c>
      <c r="Y150" s="6">
        <f t="shared" si="25"/>
        <v>814000</v>
      </c>
      <c r="Z150" s="6">
        <f t="shared" si="26"/>
        <v>0</v>
      </c>
      <c r="AA150" s="4">
        <f>SUM(P150:$P$759)+$Z$25</f>
        <v>1621000.0000000026</v>
      </c>
      <c r="AB150" s="4">
        <f>SUM(V150:$W$759)</f>
        <v>371338.88000000018</v>
      </c>
      <c r="AC150" s="4">
        <f t="shared" si="38"/>
        <v>807000.00000000256</v>
      </c>
    </row>
    <row r="151" spans="1:29" x14ac:dyDescent="0.15">
      <c r="A151">
        <v>1</v>
      </c>
      <c r="B151" s="1">
        <v>42585</v>
      </c>
      <c r="C151">
        <v>162</v>
      </c>
      <c r="D151">
        <v>163.19999999999999</v>
      </c>
      <c r="E151">
        <v>159.6</v>
      </c>
      <c r="F151">
        <v>160.30000000000001</v>
      </c>
      <c r="G151">
        <v>153970000</v>
      </c>
      <c r="H151" s="2">
        <f t="shared" si="27"/>
        <v>24681391000</v>
      </c>
      <c r="I151">
        <f t="shared" si="21"/>
        <v>-5.5</v>
      </c>
      <c r="J151" t="str">
        <f t="shared" si="28"/>
        <v>高値割、安値割</v>
      </c>
      <c r="L151">
        <f t="shared" si="22"/>
        <v>-5.5</v>
      </c>
      <c r="M151">
        <f t="shared" si="29"/>
        <v>-5.5</v>
      </c>
      <c r="N151">
        <f t="shared" si="30"/>
        <v>-5.5</v>
      </c>
      <c r="O151" s="2">
        <f t="shared" si="23"/>
        <v>5000</v>
      </c>
      <c r="P151" s="2">
        <f t="shared" si="31"/>
        <v>-27500</v>
      </c>
      <c r="Q151" s="2">
        <f t="shared" si="24"/>
        <v>829000</v>
      </c>
      <c r="R151" s="2" t="str">
        <f t="shared" si="32"/>
        <v>kai</v>
      </c>
      <c r="S151" s="2" t="str">
        <f t="shared" si="33"/>
        <v>kai</v>
      </c>
      <c r="T151" s="2" t="str">
        <f t="shared" si="34"/>
        <v>kai</v>
      </c>
      <c r="U151" s="2" t="str">
        <f t="shared" si="35"/>
        <v/>
      </c>
      <c r="V151" s="2" t="str">
        <f t="shared" si="36"/>
        <v/>
      </c>
      <c r="W151" s="2">
        <f t="shared" si="39"/>
        <v>66.319999999999993</v>
      </c>
      <c r="X151" s="2" t="str">
        <f t="shared" si="37"/>
        <v/>
      </c>
      <c r="Y151" s="6">
        <f t="shared" si="25"/>
        <v>801500</v>
      </c>
      <c r="Z151" s="6">
        <f t="shared" si="26"/>
        <v>0</v>
      </c>
      <c r="AA151" s="4">
        <f>SUM(P151:$P$759)+$Z$25</f>
        <v>1633500.0000000026</v>
      </c>
      <c r="AB151" s="4">
        <f>SUM(V151:$W$759)</f>
        <v>370258.88000000024</v>
      </c>
      <c r="AC151" s="4">
        <f t="shared" si="38"/>
        <v>832000.00000000256</v>
      </c>
    </row>
    <row r="152" spans="1:29" x14ac:dyDescent="0.15">
      <c r="A152">
        <v>1</v>
      </c>
      <c r="B152" s="1">
        <v>42584</v>
      </c>
      <c r="C152">
        <v>169.7</v>
      </c>
      <c r="D152">
        <v>170.5</v>
      </c>
      <c r="E152">
        <v>165.8</v>
      </c>
      <c r="F152">
        <v>165.8</v>
      </c>
      <c r="G152">
        <v>151392200</v>
      </c>
      <c r="H152" s="2">
        <f t="shared" si="27"/>
        <v>25100826760</v>
      </c>
      <c r="I152">
        <f t="shared" si="21"/>
        <v>-5.1999999999999886</v>
      </c>
      <c r="J152" t="str">
        <f t="shared" si="28"/>
        <v/>
      </c>
      <c r="L152">
        <f t="shared" si="22"/>
        <v>-5.1999999999999886</v>
      </c>
      <c r="M152">
        <f t="shared" si="29"/>
        <v>-5.1999999999999886</v>
      </c>
      <c r="N152">
        <f t="shared" si="30"/>
        <v>5.1999999999999886</v>
      </c>
      <c r="O152" s="2">
        <f t="shared" si="23"/>
        <v>5000</v>
      </c>
      <c r="P152" s="2">
        <f t="shared" si="31"/>
        <v>-25999.999999999942</v>
      </c>
      <c r="Q152" s="2">
        <f t="shared" si="24"/>
        <v>855000</v>
      </c>
      <c r="R152" s="2" t="str">
        <f t="shared" si="32"/>
        <v>kai</v>
      </c>
      <c r="S152" s="2" t="str">
        <f t="shared" si="33"/>
        <v>uri</v>
      </c>
      <c r="T152" s="2" t="str">
        <f t="shared" si="34"/>
        <v>kai</v>
      </c>
      <c r="U152" s="2" t="str">
        <f t="shared" si="35"/>
        <v/>
      </c>
      <c r="V152" s="2" t="str">
        <f t="shared" si="36"/>
        <v/>
      </c>
      <c r="W152" s="2">
        <f t="shared" si="39"/>
        <v>68.400000000000006</v>
      </c>
      <c r="X152" s="2" t="str">
        <f t="shared" si="37"/>
        <v/>
      </c>
      <c r="Y152" s="6">
        <f t="shared" si="25"/>
        <v>829000</v>
      </c>
      <c r="Z152" s="6">
        <f t="shared" si="26"/>
        <v>0</v>
      </c>
      <c r="AA152" s="4">
        <f>SUM(P152:$P$759)+$Z$25</f>
        <v>1661000.0000000028</v>
      </c>
      <c r="AB152" s="4">
        <f>SUM(V152:$W$759)</f>
        <v>370192.56000000017</v>
      </c>
      <c r="AC152" s="4">
        <f t="shared" si="38"/>
        <v>832000.00000000279</v>
      </c>
    </row>
    <row r="153" spans="1:29" x14ac:dyDescent="0.15">
      <c r="A153">
        <v>1</v>
      </c>
      <c r="B153" s="1">
        <v>42583</v>
      </c>
      <c r="C153">
        <v>165.4</v>
      </c>
      <c r="D153">
        <v>172.9</v>
      </c>
      <c r="E153">
        <v>163.1</v>
      </c>
      <c r="F153">
        <v>171</v>
      </c>
      <c r="G153">
        <v>302127500</v>
      </c>
      <c r="H153" s="2">
        <f t="shared" si="27"/>
        <v>51663802500</v>
      </c>
      <c r="I153">
        <f t="shared" si="21"/>
        <v>3.9000000000000057</v>
      </c>
      <c r="J153" t="str">
        <f t="shared" si="28"/>
        <v>高値超、安値超</v>
      </c>
      <c r="L153">
        <f t="shared" si="22"/>
        <v>3.9000000000000057</v>
      </c>
      <c r="M153">
        <f t="shared" si="29"/>
        <v>3.9000000000000057</v>
      </c>
      <c r="N153">
        <f t="shared" si="30"/>
        <v>-3.9000000000000057</v>
      </c>
      <c r="O153" s="2">
        <f t="shared" si="23"/>
        <v>5000</v>
      </c>
      <c r="P153" s="2">
        <f t="shared" si="31"/>
        <v>19500.000000000029</v>
      </c>
      <c r="Q153" s="2">
        <f t="shared" si="24"/>
        <v>835500</v>
      </c>
      <c r="R153" s="2" t="str">
        <f t="shared" si="32"/>
        <v>kai</v>
      </c>
      <c r="S153" s="2" t="str">
        <f t="shared" si="33"/>
        <v>uri</v>
      </c>
      <c r="T153" s="2" t="str">
        <f t="shared" si="34"/>
        <v>kai</v>
      </c>
      <c r="U153" s="2">
        <f t="shared" si="35"/>
        <v>835500</v>
      </c>
      <c r="V153" s="2">
        <f t="shared" si="36"/>
        <v>1080</v>
      </c>
      <c r="W153" s="2">
        <f t="shared" si="39"/>
        <v>133.68</v>
      </c>
      <c r="X153" s="2" t="str">
        <f t="shared" si="37"/>
        <v/>
      </c>
      <c r="Y153" s="6">
        <f t="shared" si="25"/>
        <v>855000</v>
      </c>
      <c r="Z153" s="6">
        <f t="shared" si="26"/>
        <v>0</v>
      </c>
      <c r="AA153" s="4">
        <f>SUM(P153:$P$759)+$Z$25</f>
        <v>1687000.0000000028</v>
      </c>
      <c r="AB153" s="4">
        <f>SUM(V153:$W$759)</f>
        <v>370124.16000000021</v>
      </c>
      <c r="AC153" s="4">
        <f t="shared" si="38"/>
        <v>832000.00000000279</v>
      </c>
    </row>
    <row r="154" spans="1:29" x14ac:dyDescent="0.15">
      <c r="A154">
        <v>1</v>
      </c>
      <c r="B154" s="1">
        <v>42580</v>
      </c>
      <c r="C154">
        <v>158.19999999999999</v>
      </c>
      <c r="D154">
        <v>168.9</v>
      </c>
      <c r="E154">
        <v>157.30000000000001</v>
      </c>
      <c r="F154">
        <v>167.1</v>
      </c>
      <c r="G154">
        <v>372136300</v>
      </c>
      <c r="H154" s="2">
        <f t="shared" si="27"/>
        <v>62183975730</v>
      </c>
      <c r="I154">
        <f t="shared" ref="I154:I217" si="40">IF(F155="","",F154-F155)</f>
        <v>9</v>
      </c>
      <c r="J154" t="str">
        <f t="shared" si="28"/>
        <v>高値超、安値超</v>
      </c>
      <c r="L154">
        <f t="shared" ref="L154:L217" si="41">IF($M$25&gt;$N$25,M154,N154)</f>
        <v>-9</v>
      </c>
      <c r="M154">
        <f t="shared" si="29"/>
        <v>-9</v>
      </c>
      <c r="N154">
        <f t="shared" si="30"/>
        <v>9</v>
      </c>
      <c r="O154" s="2">
        <f t="shared" ref="O154:O217" si="42">$B$3*1</f>
        <v>5000</v>
      </c>
      <c r="P154" s="2">
        <f t="shared" si="31"/>
        <v>-45000</v>
      </c>
      <c r="Q154" s="2">
        <f t="shared" ref="Q154:Q217" si="43">IF(L155&lt;&gt;"",F155*O154,0)</f>
        <v>790500</v>
      </c>
      <c r="R154" s="2" t="str">
        <f t="shared" si="32"/>
        <v>uri</v>
      </c>
      <c r="S154" s="2" t="str">
        <f t="shared" si="33"/>
        <v>kai</v>
      </c>
      <c r="T154" s="2" t="str">
        <f t="shared" si="34"/>
        <v>uri</v>
      </c>
      <c r="U154" s="2">
        <f t="shared" si="35"/>
        <v>790500</v>
      </c>
      <c r="V154" s="2">
        <f t="shared" si="36"/>
        <v>1080</v>
      </c>
      <c r="W154" s="2" t="str">
        <f t="shared" si="39"/>
        <v/>
      </c>
      <c r="X154" s="2">
        <f t="shared" si="37"/>
        <v>126.48</v>
      </c>
      <c r="Y154" s="6">
        <f t="shared" ref="Y154:Y217" si="44">+F154*$B$3</f>
        <v>835500</v>
      </c>
      <c r="Z154" s="6">
        <f t="shared" ref="Z154:Z217" si="45">IF(AND(Y154&gt;0,Y155=0),Y154,0)</f>
        <v>0</v>
      </c>
      <c r="AA154" s="4">
        <f>SUM(P154:$P$759)+$Z$25</f>
        <v>1667500.0000000026</v>
      </c>
      <c r="AB154" s="4">
        <f>SUM(V154:$W$759)</f>
        <v>368910.48000000027</v>
      </c>
      <c r="AC154" s="4">
        <f t="shared" si="38"/>
        <v>832000.00000000256</v>
      </c>
    </row>
    <row r="155" spans="1:29" x14ac:dyDescent="0.15">
      <c r="A155">
        <v>1</v>
      </c>
      <c r="B155" s="1">
        <v>42579</v>
      </c>
      <c r="C155">
        <v>158.69999999999999</v>
      </c>
      <c r="D155">
        <v>159.19999999999999</v>
      </c>
      <c r="E155">
        <v>156.19999999999999</v>
      </c>
      <c r="F155">
        <v>158.1</v>
      </c>
      <c r="G155">
        <v>117409700</v>
      </c>
      <c r="H155" s="2">
        <f t="shared" ref="H155:H218" si="46">+F155*G155</f>
        <v>18562473570</v>
      </c>
      <c r="I155">
        <f t="shared" si="40"/>
        <v>-1.2000000000000171</v>
      </c>
      <c r="J155" t="str">
        <f t="shared" ref="J155:J218" si="47">IF(AND(D155&lt;D156,E155&lt;E156,AVERAGE(H155:H164)&gt;50000000),"高値割、安値割",IF(AND(D155&gt;D156,E155&gt;E156,AVERAGE(H155:H164)&gt;50000000),"高値超、安値超",""))</f>
        <v>高値割、安値割</v>
      </c>
      <c r="L155">
        <f t="shared" si="41"/>
        <v>-1.2000000000000171</v>
      </c>
      <c r="M155">
        <f t="shared" ref="M155:M218" si="48">IF(F156="",0,IF(J156="高値割、安値割",F156-F155,-F156+F155))</f>
        <v>-1.2000000000000171</v>
      </c>
      <c r="N155">
        <f t="shared" ref="N155:N218" si="49">IF(F156="",0,IF(J156&lt;&gt;"高値超、安値超",-F156+F155,F156-F155))</f>
        <v>1.2000000000000171</v>
      </c>
      <c r="O155" s="2">
        <f t="shared" si="42"/>
        <v>5000</v>
      </c>
      <c r="P155" s="2">
        <f t="shared" ref="P155:P218" si="50">IF(L155&lt;&gt;"",L155*O155,"")</f>
        <v>-6000.0000000000855</v>
      </c>
      <c r="Q155" s="2">
        <f t="shared" si="43"/>
        <v>796500</v>
      </c>
      <c r="R155" s="2" t="str">
        <f t="shared" ref="R155:R218" si="51">IF(J156="高値割、安値割","uri","kai")</f>
        <v>kai</v>
      </c>
      <c r="S155" s="2" t="str">
        <f t="shared" ref="S155:S218" si="52">IF(J156="高値超、安値超","uri","kai")</f>
        <v>uri</v>
      </c>
      <c r="T155" s="2" t="str">
        <f t="shared" ref="T155:T218" si="53">IF($M$25&gt;$N$25,R155,S155)</f>
        <v>kai</v>
      </c>
      <c r="U155" s="2">
        <f t="shared" ref="U155:U218" si="54">IF(T155&lt;&gt;T156,Q155*1,"")</f>
        <v>796500</v>
      </c>
      <c r="V155" s="2">
        <f t="shared" ref="V155:V218" si="55">IF(U155="","",IF(U155&lt;$AD$26,$AE$26,IF(U155&lt;$AD$27,$AE$27,IF(U155&lt;$AD$28,$AE$28,IF(U155&lt;$AD$29,$AE$29,IF(U155&lt;$AD$30,$AE$30,IF(U155&lt;$AD$31,$AE$31,$AE$32))))))*2)</f>
        <v>1080</v>
      </c>
      <c r="W155" s="2">
        <f t="shared" si="39"/>
        <v>127.44</v>
      </c>
      <c r="X155" s="2" t="str">
        <f t="shared" ref="X155:X218" si="56">IF(AND(T156&lt;&gt;"uri",T155="uri"),Q155*2%/250*2,IF(AND(T156="uri",T155="uri"),Q155*2%/250,""))</f>
        <v/>
      </c>
      <c r="Y155" s="6">
        <f t="shared" si="44"/>
        <v>790500</v>
      </c>
      <c r="Z155" s="6">
        <f t="shared" si="45"/>
        <v>0</v>
      </c>
      <c r="AA155" s="4">
        <f>SUM(P155:$P$759)+$Z$25</f>
        <v>1712500.0000000028</v>
      </c>
      <c r="AB155" s="4">
        <f>SUM(V155:$W$759)</f>
        <v>367830.48000000021</v>
      </c>
      <c r="AC155" s="4">
        <f t="shared" ref="AC155:AC218" si="57">+AA155-Y155</f>
        <v>922000.00000000279</v>
      </c>
    </row>
    <row r="156" spans="1:29" x14ac:dyDescent="0.15">
      <c r="A156">
        <v>1</v>
      </c>
      <c r="B156" s="1">
        <v>42578</v>
      </c>
      <c r="C156">
        <v>159</v>
      </c>
      <c r="D156">
        <v>162</v>
      </c>
      <c r="E156">
        <v>157.69999999999999</v>
      </c>
      <c r="F156">
        <v>159.30000000000001</v>
      </c>
      <c r="G156">
        <v>161801900</v>
      </c>
      <c r="H156" s="2">
        <f t="shared" si="46"/>
        <v>25775042670</v>
      </c>
      <c r="I156">
        <f t="shared" si="40"/>
        <v>1</v>
      </c>
      <c r="J156" t="str">
        <f t="shared" si="47"/>
        <v>高値超、安値超</v>
      </c>
      <c r="L156">
        <f t="shared" si="41"/>
        <v>-1</v>
      </c>
      <c r="M156">
        <f t="shared" si="48"/>
        <v>-1</v>
      </c>
      <c r="N156">
        <f t="shared" si="49"/>
        <v>1</v>
      </c>
      <c r="O156" s="2">
        <f t="shared" si="42"/>
        <v>5000</v>
      </c>
      <c r="P156" s="2">
        <f t="shared" si="50"/>
        <v>-5000</v>
      </c>
      <c r="Q156" s="2">
        <f t="shared" si="43"/>
        <v>791500</v>
      </c>
      <c r="R156" s="2" t="str">
        <f t="shared" si="51"/>
        <v>uri</v>
      </c>
      <c r="S156" s="2" t="str">
        <f t="shared" si="52"/>
        <v>kai</v>
      </c>
      <c r="T156" s="2" t="str">
        <f t="shared" si="53"/>
        <v>uri</v>
      </c>
      <c r="U156" s="2">
        <f t="shared" si="54"/>
        <v>791500</v>
      </c>
      <c r="V156" s="2">
        <f t="shared" si="55"/>
        <v>1080</v>
      </c>
      <c r="W156" s="2" t="str">
        <f t="shared" si="39"/>
        <v/>
      </c>
      <c r="X156" s="2">
        <f t="shared" si="56"/>
        <v>126.64</v>
      </c>
      <c r="Y156" s="6">
        <f t="shared" si="44"/>
        <v>796500</v>
      </c>
      <c r="Z156" s="6">
        <f t="shared" si="45"/>
        <v>0</v>
      </c>
      <c r="AA156" s="4">
        <f>SUM(P156:$P$759)+$Z$25</f>
        <v>1718500.0000000028</v>
      </c>
      <c r="AB156" s="4">
        <f>SUM(V156:$W$759)</f>
        <v>366623.04000000027</v>
      </c>
      <c r="AC156" s="4">
        <f t="shared" si="57"/>
        <v>922000.00000000279</v>
      </c>
    </row>
    <row r="157" spans="1:29" x14ac:dyDescent="0.15">
      <c r="A157">
        <v>1</v>
      </c>
      <c r="B157" s="1">
        <v>42577</v>
      </c>
      <c r="C157">
        <v>159.9</v>
      </c>
      <c r="D157">
        <v>160.1</v>
      </c>
      <c r="E157">
        <v>157.30000000000001</v>
      </c>
      <c r="F157">
        <v>158.30000000000001</v>
      </c>
      <c r="G157">
        <v>120034100</v>
      </c>
      <c r="H157" s="2">
        <f t="shared" si="46"/>
        <v>19001398030</v>
      </c>
      <c r="I157">
        <f t="shared" si="40"/>
        <v>-2.6999999999999886</v>
      </c>
      <c r="J157" t="str">
        <f t="shared" si="47"/>
        <v>高値割、安値割</v>
      </c>
      <c r="L157">
        <f t="shared" si="41"/>
        <v>-2.6999999999999886</v>
      </c>
      <c r="M157">
        <f t="shared" si="48"/>
        <v>-2.6999999999999886</v>
      </c>
      <c r="N157">
        <f t="shared" si="49"/>
        <v>2.6999999999999886</v>
      </c>
      <c r="O157" s="2">
        <f t="shared" si="42"/>
        <v>5000</v>
      </c>
      <c r="P157" s="2">
        <f t="shared" si="50"/>
        <v>-13499.999999999944</v>
      </c>
      <c r="Q157" s="2">
        <f t="shared" si="43"/>
        <v>805000</v>
      </c>
      <c r="R157" s="2" t="str">
        <f t="shared" si="51"/>
        <v>kai</v>
      </c>
      <c r="S157" s="2" t="str">
        <f t="shared" si="52"/>
        <v>uri</v>
      </c>
      <c r="T157" s="2" t="str">
        <f t="shared" si="53"/>
        <v>kai</v>
      </c>
      <c r="U157" s="2">
        <f t="shared" si="54"/>
        <v>805000</v>
      </c>
      <c r="V157" s="2">
        <f t="shared" si="55"/>
        <v>1080</v>
      </c>
      <c r="W157" s="2">
        <f t="shared" si="39"/>
        <v>128.80000000000001</v>
      </c>
      <c r="X157" s="2" t="str">
        <f t="shared" si="56"/>
        <v/>
      </c>
      <c r="Y157" s="6">
        <f t="shared" si="44"/>
        <v>791500</v>
      </c>
      <c r="Z157" s="6">
        <f t="shared" si="45"/>
        <v>0</v>
      </c>
      <c r="AA157" s="4">
        <f>SUM(P157:$P$759)+$Z$25</f>
        <v>1723500.0000000028</v>
      </c>
      <c r="AB157" s="4">
        <f>SUM(V157:$W$759)</f>
        <v>365543.04000000021</v>
      </c>
      <c r="AC157" s="4">
        <f t="shared" si="57"/>
        <v>932000.00000000279</v>
      </c>
    </row>
    <row r="158" spans="1:29" x14ac:dyDescent="0.15">
      <c r="A158">
        <v>1</v>
      </c>
      <c r="B158" s="1">
        <v>42576</v>
      </c>
      <c r="C158">
        <v>161.69999999999999</v>
      </c>
      <c r="D158">
        <v>164.1</v>
      </c>
      <c r="E158">
        <v>160.80000000000001</v>
      </c>
      <c r="F158">
        <v>161</v>
      </c>
      <c r="G158">
        <v>95917600</v>
      </c>
      <c r="H158" s="2">
        <f t="shared" si="46"/>
        <v>15442733600</v>
      </c>
      <c r="I158">
        <f t="shared" si="40"/>
        <v>-1.4000000000000057</v>
      </c>
      <c r="J158" t="str">
        <f t="shared" si="47"/>
        <v>高値超、安値超</v>
      </c>
      <c r="L158">
        <f t="shared" si="41"/>
        <v>1.4000000000000057</v>
      </c>
      <c r="M158">
        <f t="shared" si="48"/>
        <v>1.4000000000000057</v>
      </c>
      <c r="N158">
        <f t="shared" si="49"/>
        <v>-1.4000000000000057</v>
      </c>
      <c r="O158" s="2">
        <f t="shared" si="42"/>
        <v>5000</v>
      </c>
      <c r="P158" s="2">
        <f t="shared" si="50"/>
        <v>7000.0000000000282</v>
      </c>
      <c r="Q158" s="2">
        <f t="shared" si="43"/>
        <v>812000</v>
      </c>
      <c r="R158" s="2" t="str">
        <f t="shared" si="51"/>
        <v>uri</v>
      </c>
      <c r="S158" s="2" t="str">
        <f t="shared" si="52"/>
        <v>kai</v>
      </c>
      <c r="T158" s="2" t="str">
        <f t="shared" si="53"/>
        <v>uri</v>
      </c>
      <c r="U158" s="2">
        <f t="shared" si="54"/>
        <v>812000</v>
      </c>
      <c r="V158" s="2">
        <f t="shared" si="55"/>
        <v>1080</v>
      </c>
      <c r="W158" s="2" t="str">
        <f t="shared" si="39"/>
        <v/>
      </c>
      <c r="X158" s="2">
        <f t="shared" si="56"/>
        <v>129.91999999999999</v>
      </c>
      <c r="Y158" s="6">
        <f t="shared" si="44"/>
        <v>805000</v>
      </c>
      <c r="Z158" s="6">
        <f t="shared" si="45"/>
        <v>0</v>
      </c>
      <c r="AA158" s="4">
        <f>SUM(P158:$P$759)+$Z$25</f>
        <v>1737000.0000000028</v>
      </c>
      <c r="AB158" s="4">
        <f>SUM(V158:$W$759)</f>
        <v>364334.24000000017</v>
      </c>
      <c r="AC158" s="4">
        <f t="shared" si="57"/>
        <v>932000.00000000279</v>
      </c>
    </row>
    <row r="159" spans="1:29" x14ac:dyDescent="0.15">
      <c r="A159">
        <v>1</v>
      </c>
      <c r="B159" s="1">
        <v>42573</v>
      </c>
      <c r="C159">
        <v>160.9</v>
      </c>
      <c r="D159">
        <v>162.9</v>
      </c>
      <c r="E159">
        <v>160.5</v>
      </c>
      <c r="F159">
        <v>162.4</v>
      </c>
      <c r="G159">
        <v>90997100</v>
      </c>
      <c r="H159" s="2">
        <f t="shared" si="46"/>
        <v>14777929040</v>
      </c>
      <c r="I159">
        <f t="shared" si="40"/>
        <v>-1.5999999999999943</v>
      </c>
      <c r="J159" t="str">
        <f t="shared" si="47"/>
        <v>高値割、安値割</v>
      </c>
      <c r="L159">
        <f t="shared" si="41"/>
        <v>-1.5999999999999943</v>
      </c>
      <c r="M159">
        <f t="shared" si="48"/>
        <v>-1.5999999999999943</v>
      </c>
      <c r="N159">
        <f t="shared" si="49"/>
        <v>1.5999999999999943</v>
      </c>
      <c r="O159" s="2">
        <f t="shared" si="42"/>
        <v>5000</v>
      </c>
      <c r="P159" s="2">
        <f t="shared" si="50"/>
        <v>-7999.9999999999718</v>
      </c>
      <c r="Q159" s="2">
        <f t="shared" si="43"/>
        <v>820000</v>
      </c>
      <c r="R159" s="2" t="str">
        <f t="shared" si="51"/>
        <v>kai</v>
      </c>
      <c r="S159" s="2" t="str">
        <f t="shared" si="52"/>
        <v>uri</v>
      </c>
      <c r="T159" s="2" t="str">
        <f t="shared" si="53"/>
        <v>kai</v>
      </c>
      <c r="U159" s="2">
        <f t="shared" si="54"/>
        <v>820000</v>
      </c>
      <c r="V159" s="2">
        <f t="shared" si="55"/>
        <v>1080</v>
      </c>
      <c r="W159" s="2">
        <f t="shared" si="39"/>
        <v>131.19999999999999</v>
      </c>
      <c r="X159" s="2" t="str">
        <f t="shared" si="56"/>
        <v/>
      </c>
      <c r="Y159" s="6">
        <f t="shared" si="44"/>
        <v>812000</v>
      </c>
      <c r="Z159" s="6">
        <f t="shared" si="45"/>
        <v>0</v>
      </c>
      <c r="AA159" s="4">
        <f>SUM(P159:$P$759)+$Z$25</f>
        <v>1730000.0000000028</v>
      </c>
      <c r="AB159" s="4">
        <f>SUM(V159:$W$759)</f>
        <v>363254.24000000022</v>
      </c>
      <c r="AC159" s="4">
        <f t="shared" si="57"/>
        <v>918000.00000000279</v>
      </c>
    </row>
    <row r="160" spans="1:29" x14ac:dyDescent="0.15">
      <c r="A160">
        <v>1</v>
      </c>
      <c r="B160" s="1">
        <v>42572</v>
      </c>
      <c r="C160">
        <v>164</v>
      </c>
      <c r="D160">
        <v>165.9</v>
      </c>
      <c r="E160">
        <v>163.1</v>
      </c>
      <c r="F160">
        <v>164</v>
      </c>
      <c r="G160">
        <v>150661100</v>
      </c>
      <c r="H160" s="2">
        <f t="shared" si="46"/>
        <v>24708420400</v>
      </c>
      <c r="I160">
        <f t="shared" si="40"/>
        <v>1.5</v>
      </c>
      <c r="J160" t="str">
        <f t="shared" si="47"/>
        <v>高値超、安値超</v>
      </c>
      <c r="L160">
        <f t="shared" si="41"/>
        <v>-1.5</v>
      </c>
      <c r="M160">
        <f t="shared" si="48"/>
        <v>-1.5</v>
      </c>
      <c r="N160">
        <f t="shared" si="49"/>
        <v>1.5</v>
      </c>
      <c r="O160" s="2">
        <f t="shared" si="42"/>
        <v>5000</v>
      </c>
      <c r="P160" s="2">
        <f t="shared" si="50"/>
        <v>-7500</v>
      </c>
      <c r="Q160" s="2">
        <f t="shared" si="43"/>
        <v>812500</v>
      </c>
      <c r="R160" s="2" t="str">
        <f t="shared" si="51"/>
        <v>uri</v>
      </c>
      <c r="S160" s="2" t="str">
        <f t="shared" si="52"/>
        <v>kai</v>
      </c>
      <c r="T160" s="2" t="str">
        <f t="shared" si="53"/>
        <v>uri</v>
      </c>
      <c r="U160" s="2">
        <f t="shared" si="54"/>
        <v>812500</v>
      </c>
      <c r="V160" s="2">
        <f t="shared" si="55"/>
        <v>1080</v>
      </c>
      <c r="W160" s="2" t="str">
        <f t="shared" si="39"/>
        <v/>
      </c>
      <c r="X160" s="2">
        <f t="shared" si="56"/>
        <v>130</v>
      </c>
      <c r="Y160" s="6">
        <f t="shared" si="44"/>
        <v>820000</v>
      </c>
      <c r="Z160" s="6">
        <f t="shared" si="45"/>
        <v>0</v>
      </c>
      <c r="AA160" s="4">
        <f>SUM(P160:$P$759)+$Z$25</f>
        <v>1738000.0000000028</v>
      </c>
      <c r="AB160" s="4">
        <f>SUM(V160:$W$759)</f>
        <v>362043.04000000021</v>
      </c>
      <c r="AC160" s="4">
        <f t="shared" si="57"/>
        <v>918000.00000000279</v>
      </c>
    </row>
    <row r="161" spans="1:29" x14ac:dyDescent="0.15">
      <c r="A161">
        <v>1</v>
      </c>
      <c r="B161" s="1">
        <v>42571</v>
      </c>
      <c r="C161">
        <v>162.9</v>
      </c>
      <c r="D161">
        <v>163.69999999999999</v>
      </c>
      <c r="E161">
        <v>160.5</v>
      </c>
      <c r="F161">
        <v>162.5</v>
      </c>
      <c r="G161">
        <v>116593400</v>
      </c>
      <c r="H161" s="2">
        <f t="shared" si="46"/>
        <v>18946427500</v>
      </c>
      <c r="I161">
        <f t="shared" si="40"/>
        <v>-1.1999999999999886</v>
      </c>
      <c r="J161" t="str">
        <f t="shared" si="47"/>
        <v>高値割、安値割</v>
      </c>
      <c r="L161">
        <f t="shared" si="41"/>
        <v>-1.1999999999999886</v>
      </c>
      <c r="M161">
        <f t="shared" si="48"/>
        <v>-1.1999999999999886</v>
      </c>
      <c r="N161">
        <f t="shared" si="49"/>
        <v>1.1999999999999886</v>
      </c>
      <c r="O161" s="2">
        <f t="shared" si="42"/>
        <v>5000</v>
      </c>
      <c r="P161" s="2">
        <f t="shared" si="50"/>
        <v>-5999.9999999999436</v>
      </c>
      <c r="Q161" s="2">
        <f t="shared" si="43"/>
        <v>818500</v>
      </c>
      <c r="R161" s="2" t="str">
        <f t="shared" si="51"/>
        <v>kai</v>
      </c>
      <c r="S161" s="2" t="str">
        <f t="shared" si="52"/>
        <v>uri</v>
      </c>
      <c r="T161" s="2" t="str">
        <f t="shared" si="53"/>
        <v>kai</v>
      </c>
      <c r="U161" s="2" t="str">
        <f t="shared" si="54"/>
        <v/>
      </c>
      <c r="V161" s="2" t="str">
        <f t="shared" si="55"/>
        <v/>
      </c>
      <c r="W161" s="2">
        <f t="shared" ref="W161:W224" si="58">IF(AND(T162&lt;&gt;"kai",T161="kai"),Q161*2%/250*2,IF(AND(T162="kai",T161="kai"),Q161*2%/250,""))</f>
        <v>65.48</v>
      </c>
      <c r="X161" s="2" t="str">
        <f t="shared" si="56"/>
        <v/>
      </c>
      <c r="Y161" s="6">
        <f t="shared" si="44"/>
        <v>812500</v>
      </c>
      <c r="Z161" s="6">
        <f t="shared" si="45"/>
        <v>0</v>
      </c>
      <c r="AA161" s="4">
        <f>SUM(P161:$P$759)+$Z$25</f>
        <v>1745500.0000000026</v>
      </c>
      <c r="AB161" s="4">
        <f>SUM(V161:$W$759)</f>
        <v>360963.04000000021</v>
      </c>
      <c r="AC161" s="4">
        <f t="shared" si="57"/>
        <v>933000.00000000256</v>
      </c>
    </row>
    <row r="162" spans="1:29" x14ac:dyDescent="0.15">
      <c r="A162">
        <v>1</v>
      </c>
      <c r="B162" s="1">
        <v>42570</v>
      </c>
      <c r="C162">
        <v>165.9</v>
      </c>
      <c r="D162">
        <v>166</v>
      </c>
      <c r="E162">
        <v>161</v>
      </c>
      <c r="F162">
        <v>163.69999999999999</v>
      </c>
      <c r="G162">
        <v>135209200</v>
      </c>
      <c r="H162" s="2">
        <f t="shared" si="46"/>
        <v>22133746040</v>
      </c>
      <c r="I162">
        <f t="shared" si="40"/>
        <v>-0.10000000000002274</v>
      </c>
      <c r="J162" t="str">
        <f t="shared" si="47"/>
        <v>高値超、安値超</v>
      </c>
      <c r="L162">
        <f t="shared" si="41"/>
        <v>-0.10000000000002274</v>
      </c>
      <c r="M162">
        <f t="shared" si="48"/>
        <v>-0.10000000000002274</v>
      </c>
      <c r="N162">
        <f t="shared" si="49"/>
        <v>0.10000000000002274</v>
      </c>
      <c r="O162" s="2">
        <f t="shared" si="42"/>
        <v>5000</v>
      </c>
      <c r="P162" s="2">
        <f t="shared" si="50"/>
        <v>-500.00000000011369</v>
      </c>
      <c r="Q162" s="2">
        <f t="shared" si="43"/>
        <v>819000</v>
      </c>
      <c r="R162" s="2" t="str">
        <f t="shared" si="51"/>
        <v>kai</v>
      </c>
      <c r="S162" s="2" t="str">
        <f t="shared" si="52"/>
        <v>uri</v>
      </c>
      <c r="T162" s="2" t="str">
        <f t="shared" si="53"/>
        <v>kai</v>
      </c>
      <c r="U162" s="2" t="str">
        <f t="shared" si="54"/>
        <v/>
      </c>
      <c r="V162" s="2" t="str">
        <f t="shared" si="55"/>
        <v/>
      </c>
      <c r="W162" s="2">
        <f t="shared" si="58"/>
        <v>65.52</v>
      </c>
      <c r="X162" s="2" t="str">
        <f t="shared" si="56"/>
        <v/>
      </c>
      <c r="Y162" s="6">
        <f t="shared" si="44"/>
        <v>818500</v>
      </c>
      <c r="Z162" s="6">
        <f t="shared" si="45"/>
        <v>0</v>
      </c>
      <c r="AA162" s="4">
        <f>SUM(P162:$P$759)+$Z$25</f>
        <v>1751500.0000000028</v>
      </c>
      <c r="AB162" s="4">
        <f>SUM(V162:$W$759)</f>
        <v>360897.56000000023</v>
      </c>
      <c r="AC162" s="4">
        <f t="shared" si="57"/>
        <v>933000.00000000279</v>
      </c>
    </row>
    <row r="163" spans="1:29" x14ac:dyDescent="0.15">
      <c r="A163">
        <v>1</v>
      </c>
      <c r="B163" s="1">
        <v>42566</v>
      </c>
      <c r="C163">
        <v>161.69999999999999</v>
      </c>
      <c r="D163">
        <v>165.8</v>
      </c>
      <c r="E163">
        <v>160.69999999999999</v>
      </c>
      <c r="F163">
        <v>163.80000000000001</v>
      </c>
      <c r="G163">
        <v>234889800</v>
      </c>
      <c r="H163" s="2">
        <f t="shared" si="46"/>
        <v>38474949240</v>
      </c>
      <c r="I163">
        <f t="shared" si="40"/>
        <v>4.3000000000000114</v>
      </c>
      <c r="J163" t="str">
        <f t="shared" si="47"/>
        <v>高値超、安値超</v>
      </c>
      <c r="L163">
        <f t="shared" si="41"/>
        <v>4.3000000000000114</v>
      </c>
      <c r="M163">
        <f t="shared" si="48"/>
        <v>4.3000000000000114</v>
      </c>
      <c r="N163">
        <f t="shared" si="49"/>
        <v>4.3000000000000114</v>
      </c>
      <c r="O163" s="2">
        <f t="shared" si="42"/>
        <v>5000</v>
      </c>
      <c r="P163" s="2">
        <f t="shared" si="50"/>
        <v>21500.000000000058</v>
      </c>
      <c r="Q163" s="2">
        <f t="shared" si="43"/>
        <v>797500</v>
      </c>
      <c r="R163" s="2" t="str">
        <f t="shared" si="51"/>
        <v>kai</v>
      </c>
      <c r="S163" s="2" t="str">
        <f t="shared" si="52"/>
        <v>kai</v>
      </c>
      <c r="T163" s="2" t="str">
        <f t="shared" si="53"/>
        <v>kai</v>
      </c>
      <c r="U163" s="2" t="str">
        <f t="shared" si="54"/>
        <v/>
      </c>
      <c r="V163" s="2" t="str">
        <f t="shared" si="55"/>
        <v/>
      </c>
      <c r="W163" s="2">
        <f t="shared" si="58"/>
        <v>63.8</v>
      </c>
      <c r="X163" s="2" t="str">
        <f t="shared" si="56"/>
        <v/>
      </c>
      <c r="Y163" s="6">
        <f t="shared" si="44"/>
        <v>819000</v>
      </c>
      <c r="Z163" s="6">
        <f t="shared" si="45"/>
        <v>0</v>
      </c>
      <c r="AA163" s="4">
        <f>SUM(P163:$P$759)+$Z$25</f>
        <v>1752000.0000000028</v>
      </c>
      <c r="AB163" s="4">
        <f>SUM(V163:$W$759)</f>
        <v>360832.04000000021</v>
      </c>
      <c r="AC163" s="4">
        <f t="shared" si="57"/>
        <v>933000.00000000279</v>
      </c>
    </row>
    <row r="164" spans="1:29" x14ac:dyDescent="0.15">
      <c r="A164">
        <v>1</v>
      </c>
      <c r="B164" s="1">
        <v>42565</v>
      </c>
      <c r="C164">
        <v>159.69999999999999</v>
      </c>
      <c r="D164">
        <v>161.19999999999999</v>
      </c>
      <c r="E164">
        <v>158.30000000000001</v>
      </c>
      <c r="F164">
        <v>159.5</v>
      </c>
      <c r="G164">
        <v>180712700</v>
      </c>
      <c r="H164" s="2">
        <f t="shared" si="46"/>
        <v>28823675650</v>
      </c>
      <c r="I164">
        <f t="shared" si="40"/>
        <v>-0.80000000000001137</v>
      </c>
      <c r="J164" t="str">
        <f t="shared" si="47"/>
        <v/>
      </c>
      <c r="L164">
        <f t="shared" si="41"/>
        <v>-0.80000000000001137</v>
      </c>
      <c r="M164">
        <f t="shared" si="48"/>
        <v>-0.80000000000001137</v>
      </c>
      <c r="N164">
        <f t="shared" si="49"/>
        <v>0.80000000000001137</v>
      </c>
      <c r="O164" s="2">
        <f t="shared" si="42"/>
        <v>5000</v>
      </c>
      <c r="P164" s="2">
        <f t="shared" si="50"/>
        <v>-4000.0000000000568</v>
      </c>
      <c r="Q164" s="2">
        <f t="shared" si="43"/>
        <v>801500</v>
      </c>
      <c r="R164" s="2" t="str">
        <f t="shared" si="51"/>
        <v>kai</v>
      </c>
      <c r="S164" s="2" t="str">
        <f t="shared" si="52"/>
        <v>uri</v>
      </c>
      <c r="T164" s="2" t="str">
        <f t="shared" si="53"/>
        <v>kai</v>
      </c>
      <c r="U164" s="2" t="str">
        <f t="shared" si="54"/>
        <v/>
      </c>
      <c r="V164" s="2" t="str">
        <f t="shared" si="55"/>
        <v/>
      </c>
      <c r="W164" s="2">
        <f t="shared" si="58"/>
        <v>64.12</v>
      </c>
      <c r="X164" s="2" t="str">
        <f t="shared" si="56"/>
        <v/>
      </c>
      <c r="Y164" s="6">
        <f t="shared" si="44"/>
        <v>797500</v>
      </c>
      <c r="Z164" s="6">
        <f t="shared" si="45"/>
        <v>0</v>
      </c>
      <c r="AA164" s="4">
        <f>SUM(P164:$P$759)+$Z$25</f>
        <v>1730500.0000000028</v>
      </c>
      <c r="AB164" s="4">
        <f>SUM(V164:$W$759)</f>
        <v>360768.24000000022</v>
      </c>
      <c r="AC164" s="4">
        <f t="shared" si="57"/>
        <v>933000.00000000279</v>
      </c>
    </row>
    <row r="165" spans="1:29" x14ac:dyDescent="0.15">
      <c r="A165">
        <v>1</v>
      </c>
      <c r="B165" s="1">
        <v>42564</v>
      </c>
      <c r="C165">
        <v>159.5</v>
      </c>
      <c r="D165">
        <v>162.5</v>
      </c>
      <c r="E165">
        <v>156.6</v>
      </c>
      <c r="F165">
        <v>160.30000000000001</v>
      </c>
      <c r="G165">
        <v>306224000</v>
      </c>
      <c r="H165" s="2">
        <f t="shared" si="46"/>
        <v>49087707200</v>
      </c>
      <c r="I165">
        <f t="shared" si="40"/>
        <v>5.8000000000000114</v>
      </c>
      <c r="J165" t="str">
        <f t="shared" si="47"/>
        <v>高値超、安値超</v>
      </c>
      <c r="L165">
        <f t="shared" si="41"/>
        <v>5.8000000000000114</v>
      </c>
      <c r="M165">
        <f t="shared" si="48"/>
        <v>5.8000000000000114</v>
      </c>
      <c r="N165">
        <f t="shared" si="49"/>
        <v>-5.8000000000000114</v>
      </c>
      <c r="O165" s="2">
        <f t="shared" si="42"/>
        <v>5000</v>
      </c>
      <c r="P165" s="2">
        <f t="shared" si="50"/>
        <v>29000.000000000058</v>
      </c>
      <c r="Q165" s="2">
        <f t="shared" si="43"/>
        <v>772500</v>
      </c>
      <c r="R165" s="2" t="str">
        <f t="shared" si="51"/>
        <v>kai</v>
      </c>
      <c r="S165" s="2" t="str">
        <f t="shared" si="52"/>
        <v>uri</v>
      </c>
      <c r="T165" s="2" t="str">
        <f t="shared" si="53"/>
        <v>kai</v>
      </c>
      <c r="U165" s="2" t="str">
        <f t="shared" si="54"/>
        <v/>
      </c>
      <c r="V165" s="2" t="str">
        <f t="shared" si="55"/>
        <v/>
      </c>
      <c r="W165" s="2">
        <f t="shared" si="58"/>
        <v>61.8</v>
      </c>
      <c r="X165" s="2" t="str">
        <f t="shared" si="56"/>
        <v/>
      </c>
      <c r="Y165" s="6">
        <f t="shared" si="44"/>
        <v>801500</v>
      </c>
      <c r="Z165" s="6">
        <f t="shared" si="45"/>
        <v>0</v>
      </c>
      <c r="AA165" s="4">
        <f>SUM(P165:$P$759)+$Z$25</f>
        <v>1734500.0000000028</v>
      </c>
      <c r="AB165" s="4">
        <f>SUM(V165:$W$759)</f>
        <v>360704.12000000023</v>
      </c>
      <c r="AC165" s="4">
        <f t="shared" si="57"/>
        <v>933000.00000000279</v>
      </c>
    </row>
    <row r="166" spans="1:29" x14ac:dyDescent="0.15">
      <c r="A166">
        <v>1</v>
      </c>
      <c r="B166" s="1">
        <v>42563</v>
      </c>
      <c r="C166">
        <v>150</v>
      </c>
      <c r="D166">
        <v>155.9</v>
      </c>
      <c r="E166">
        <v>148.69999999999999</v>
      </c>
      <c r="F166">
        <v>154.5</v>
      </c>
      <c r="G166">
        <v>312785500</v>
      </c>
      <c r="H166" s="2">
        <f t="shared" si="46"/>
        <v>48325359750</v>
      </c>
      <c r="I166">
        <f t="shared" si="40"/>
        <v>8.1999999999999886</v>
      </c>
      <c r="J166" t="str">
        <f t="shared" si="47"/>
        <v>高値超、安値超</v>
      </c>
      <c r="L166">
        <f t="shared" si="41"/>
        <v>8.1999999999999886</v>
      </c>
      <c r="M166">
        <f t="shared" si="48"/>
        <v>8.1999999999999886</v>
      </c>
      <c r="N166">
        <f t="shared" si="49"/>
        <v>-8.1999999999999886</v>
      </c>
      <c r="O166" s="2">
        <f t="shared" si="42"/>
        <v>5000</v>
      </c>
      <c r="P166" s="2">
        <f t="shared" si="50"/>
        <v>40999.999999999942</v>
      </c>
      <c r="Q166" s="2">
        <f t="shared" si="43"/>
        <v>731500</v>
      </c>
      <c r="R166" s="2" t="str">
        <f t="shared" si="51"/>
        <v>kai</v>
      </c>
      <c r="S166" s="2" t="str">
        <f t="shared" si="52"/>
        <v>uri</v>
      </c>
      <c r="T166" s="2" t="str">
        <f t="shared" si="53"/>
        <v>kai</v>
      </c>
      <c r="U166" s="2">
        <f t="shared" si="54"/>
        <v>731500</v>
      </c>
      <c r="V166" s="2">
        <f t="shared" si="55"/>
        <v>1080</v>
      </c>
      <c r="W166" s="2">
        <f t="shared" si="58"/>
        <v>117.04</v>
      </c>
      <c r="X166" s="2" t="str">
        <f t="shared" si="56"/>
        <v/>
      </c>
      <c r="Y166" s="6">
        <f t="shared" si="44"/>
        <v>772500</v>
      </c>
      <c r="Z166" s="6">
        <f t="shared" si="45"/>
        <v>0</v>
      </c>
      <c r="AA166" s="4">
        <f>SUM(P166:$P$759)+$Z$25</f>
        <v>1705500.0000000028</v>
      </c>
      <c r="AB166" s="4">
        <f>SUM(V166:$W$759)</f>
        <v>360642.32000000024</v>
      </c>
      <c r="AC166" s="4">
        <f t="shared" si="57"/>
        <v>933000.00000000279</v>
      </c>
    </row>
    <row r="167" spans="1:29" x14ac:dyDescent="0.15">
      <c r="A167">
        <v>1</v>
      </c>
      <c r="B167" s="1">
        <v>42562</v>
      </c>
      <c r="C167">
        <v>144.80000000000001</v>
      </c>
      <c r="D167">
        <v>147.5</v>
      </c>
      <c r="E167">
        <v>144.30000000000001</v>
      </c>
      <c r="F167">
        <v>146.30000000000001</v>
      </c>
      <c r="G167">
        <v>159917500</v>
      </c>
      <c r="H167" s="2">
        <f t="shared" si="46"/>
        <v>23395930250</v>
      </c>
      <c r="I167">
        <f t="shared" si="40"/>
        <v>4.3000000000000114</v>
      </c>
      <c r="J167" t="str">
        <f t="shared" si="47"/>
        <v>高値超、安値超</v>
      </c>
      <c r="L167">
        <f t="shared" si="41"/>
        <v>-4.3000000000000114</v>
      </c>
      <c r="M167">
        <f t="shared" si="48"/>
        <v>-4.3000000000000114</v>
      </c>
      <c r="N167">
        <f t="shared" si="49"/>
        <v>4.3000000000000114</v>
      </c>
      <c r="O167" s="2">
        <f t="shared" si="42"/>
        <v>5000</v>
      </c>
      <c r="P167" s="2">
        <f t="shared" si="50"/>
        <v>-21500.000000000058</v>
      </c>
      <c r="Q167" s="2">
        <f t="shared" si="43"/>
        <v>710000</v>
      </c>
      <c r="R167" s="2" t="str">
        <f t="shared" si="51"/>
        <v>uri</v>
      </c>
      <c r="S167" s="2" t="str">
        <f t="shared" si="52"/>
        <v>kai</v>
      </c>
      <c r="T167" s="2" t="str">
        <f t="shared" si="53"/>
        <v>uri</v>
      </c>
      <c r="U167" s="2">
        <f t="shared" si="54"/>
        <v>710000</v>
      </c>
      <c r="V167" s="2">
        <f t="shared" si="55"/>
        <v>1080</v>
      </c>
      <c r="W167" s="2" t="str">
        <f t="shared" si="58"/>
        <v/>
      </c>
      <c r="X167" s="2">
        <f t="shared" si="56"/>
        <v>113.6</v>
      </c>
      <c r="Y167" s="6">
        <f t="shared" si="44"/>
        <v>731500</v>
      </c>
      <c r="Z167" s="6">
        <f t="shared" si="45"/>
        <v>0</v>
      </c>
      <c r="AA167" s="4">
        <f>SUM(P167:$P$759)+$Z$25</f>
        <v>1664500.0000000026</v>
      </c>
      <c r="AB167" s="4">
        <f>SUM(V167:$W$759)</f>
        <v>359445.2800000002</v>
      </c>
      <c r="AC167" s="4">
        <f t="shared" si="57"/>
        <v>933000.00000000256</v>
      </c>
    </row>
    <row r="168" spans="1:29" x14ac:dyDescent="0.15">
      <c r="A168">
        <v>1</v>
      </c>
      <c r="B168" s="1">
        <v>42559</v>
      </c>
      <c r="C168">
        <v>144.19999999999999</v>
      </c>
      <c r="D168">
        <v>145</v>
      </c>
      <c r="E168">
        <v>142</v>
      </c>
      <c r="F168">
        <v>142</v>
      </c>
      <c r="G168">
        <v>115523200</v>
      </c>
      <c r="H168" s="2">
        <f t="shared" si="46"/>
        <v>16404294400</v>
      </c>
      <c r="I168">
        <f t="shared" si="40"/>
        <v>-1.6999999999999886</v>
      </c>
      <c r="J168" t="str">
        <f t="shared" si="47"/>
        <v>高値割、安値割</v>
      </c>
      <c r="L168">
        <f t="shared" si="41"/>
        <v>-1.6999999999999886</v>
      </c>
      <c r="M168">
        <f t="shared" si="48"/>
        <v>-1.6999999999999886</v>
      </c>
      <c r="N168">
        <f t="shared" si="49"/>
        <v>-1.6999999999999886</v>
      </c>
      <c r="O168" s="2">
        <f t="shared" si="42"/>
        <v>5000</v>
      </c>
      <c r="P168" s="2">
        <f t="shared" si="50"/>
        <v>-8499.9999999999436</v>
      </c>
      <c r="Q168" s="2">
        <f t="shared" si="43"/>
        <v>718500</v>
      </c>
      <c r="R168" s="2" t="str">
        <f t="shared" si="51"/>
        <v>kai</v>
      </c>
      <c r="S168" s="2" t="str">
        <f t="shared" si="52"/>
        <v>kai</v>
      </c>
      <c r="T168" s="2" t="str">
        <f t="shared" si="53"/>
        <v>kai</v>
      </c>
      <c r="U168" s="2">
        <f t="shared" si="54"/>
        <v>718500</v>
      </c>
      <c r="V168" s="2">
        <f t="shared" si="55"/>
        <v>1080</v>
      </c>
      <c r="W168" s="2">
        <f t="shared" si="58"/>
        <v>114.96</v>
      </c>
      <c r="X168" s="2" t="str">
        <f t="shared" si="56"/>
        <v/>
      </c>
      <c r="Y168" s="6">
        <f t="shared" si="44"/>
        <v>710000</v>
      </c>
      <c r="Z168" s="6">
        <f t="shared" si="45"/>
        <v>0</v>
      </c>
      <c r="AA168" s="4">
        <f>SUM(P168:$P$759)+$Z$25</f>
        <v>1686000.0000000028</v>
      </c>
      <c r="AB168" s="4">
        <f>SUM(V168:$W$759)</f>
        <v>358365.28000000014</v>
      </c>
      <c r="AC168" s="4">
        <f t="shared" si="57"/>
        <v>976000.00000000279</v>
      </c>
    </row>
    <row r="169" spans="1:29" x14ac:dyDescent="0.15">
      <c r="A169">
        <v>1</v>
      </c>
      <c r="B169" s="1">
        <v>42558</v>
      </c>
      <c r="C169">
        <v>142.69999999999999</v>
      </c>
      <c r="D169">
        <v>145.69999999999999</v>
      </c>
      <c r="E169">
        <v>142.1</v>
      </c>
      <c r="F169">
        <v>143.69999999999999</v>
      </c>
      <c r="G169">
        <v>156323400</v>
      </c>
      <c r="H169" s="2">
        <f t="shared" si="46"/>
        <v>22463672580</v>
      </c>
      <c r="I169">
        <f t="shared" si="40"/>
        <v>0.59999999999999432</v>
      </c>
      <c r="J169" t="str">
        <f t="shared" si="47"/>
        <v/>
      </c>
      <c r="L169">
        <f t="shared" si="41"/>
        <v>-0.59999999999999432</v>
      </c>
      <c r="M169">
        <f t="shared" si="48"/>
        <v>-0.59999999999999432</v>
      </c>
      <c r="N169">
        <f t="shared" si="49"/>
        <v>0.59999999999999432</v>
      </c>
      <c r="O169" s="2">
        <f t="shared" si="42"/>
        <v>5000</v>
      </c>
      <c r="P169" s="2">
        <f t="shared" si="50"/>
        <v>-2999.9999999999718</v>
      </c>
      <c r="Q169" s="2">
        <f t="shared" si="43"/>
        <v>715500</v>
      </c>
      <c r="R169" s="2" t="str">
        <f t="shared" si="51"/>
        <v>uri</v>
      </c>
      <c r="S169" s="2" t="str">
        <f t="shared" si="52"/>
        <v>kai</v>
      </c>
      <c r="T169" s="2" t="str">
        <f t="shared" si="53"/>
        <v>uri</v>
      </c>
      <c r="U169" s="2">
        <f t="shared" si="54"/>
        <v>715500</v>
      </c>
      <c r="V169" s="2">
        <f t="shared" si="55"/>
        <v>1080</v>
      </c>
      <c r="W169" s="2" t="str">
        <f t="shared" si="58"/>
        <v/>
      </c>
      <c r="X169" s="2">
        <f t="shared" si="56"/>
        <v>114.48</v>
      </c>
      <c r="Y169" s="6">
        <f t="shared" si="44"/>
        <v>718500</v>
      </c>
      <c r="Z169" s="6">
        <f t="shared" si="45"/>
        <v>0</v>
      </c>
      <c r="AA169" s="4">
        <f>SUM(P169:$P$759)+$Z$25</f>
        <v>1694500.0000000028</v>
      </c>
      <c r="AB169" s="4">
        <f>SUM(V169:$W$759)</f>
        <v>357170.32000000012</v>
      </c>
      <c r="AC169" s="4">
        <f t="shared" si="57"/>
        <v>976000.00000000279</v>
      </c>
    </row>
    <row r="170" spans="1:29" x14ac:dyDescent="0.15">
      <c r="A170">
        <v>1</v>
      </c>
      <c r="B170" s="1">
        <v>42557</v>
      </c>
      <c r="C170">
        <v>145</v>
      </c>
      <c r="D170">
        <v>145.19999999999999</v>
      </c>
      <c r="E170">
        <v>142.1</v>
      </c>
      <c r="F170">
        <v>143.1</v>
      </c>
      <c r="G170">
        <v>211565500</v>
      </c>
      <c r="H170" s="2">
        <f t="shared" si="46"/>
        <v>30275023050</v>
      </c>
      <c r="I170">
        <f t="shared" si="40"/>
        <v>-3.9000000000000057</v>
      </c>
      <c r="J170" t="str">
        <f t="shared" si="47"/>
        <v>高値割、安値割</v>
      </c>
      <c r="L170">
        <f t="shared" si="41"/>
        <v>-3.9000000000000057</v>
      </c>
      <c r="M170">
        <f t="shared" si="48"/>
        <v>-3.9000000000000057</v>
      </c>
      <c r="N170">
        <f t="shared" si="49"/>
        <v>-3.9000000000000057</v>
      </c>
      <c r="O170" s="2">
        <f t="shared" si="42"/>
        <v>5000</v>
      </c>
      <c r="P170" s="2">
        <f t="shared" si="50"/>
        <v>-19500.000000000029</v>
      </c>
      <c r="Q170" s="2">
        <f t="shared" si="43"/>
        <v>735000</v>
      </c>
      <c r="R170" s="2" t="str">
        <f t="shared" si="51"/>
        <v>kai</v>
      </c>
      <c r="S170" s="2" t="str">
        <f t="shared" si="52"/>
        <v>kai</v>
      </c>
      <c r="T170" s="2" t="str">
        <f t="shared" si="53"/>
        <v>kai</v>
      </c>
      <c r="U170" s="2">
        <f t="shared" si="54"/>
        <v>735000</v>
      </c>
      <c r="V170" s="2">
        <f t="shared" si="55"/>
        <v>1080</v>
      </c>
      <c r="W170" s="2">
        <f t="shared" si="58"/>
        <v>117.6</v>
      </c>
      <c r="X170" s="2" t="str">
        <f t="shared" si="56"/>
        <v/>
      </c>
      <c r="Y170" s="6">
        <f t="shared" si="44"/>
        <v>715500</v>
      </c>
      <c r="Z170" s="6">
        <f t="shared" si="45"/>
        <v>0</v>
      </c>
      <c r="AA170" s="4">
        <f>SUM(P170:$P$759)+$Z$25</f>
        <v>1697500.0000000028</v>
      </c>
      <c r="AB170" s="4">
        <f>SUM(V170:$W$759)</f>
        <v>356090.32000000012</v>
      </c>
      <c r="AC170" s="4">
        <f t="shared" si="57"/>
        <v>982000.00000000279</v>
      </c>
    </row>
    <row r="171" spans="1:29" x14ac:dyDescent="0.15">
      <c r="A171">
        <v>1</v>
      </c>
      <c r="B171" s="1">
        <v>42556</v>
      </c>
      <c r="C171">
        <v>146.80000000000001</v>
      </c>
      <c r="D171">
        <v>147.80000000000001</v>
      </c>
      <c r="E171">
        <v>145</v>
      </c>
      <c r="F171">
        <v>147</v>
      </c>
      <c r="G171">
        <v>135013900</v>
      </c>
      <c r="H171" s="2">
        <f t="shared" si="46"/>
        <v>19847043300</v>
      </c>
      <c r="I171">
        <f t="shared" si="40"/>
        <v>0.59999999999999432</v>
      </c>
      <c r="J171" t="str">
        <f t="shared" si="47"/>
        <v/>
      </c>
      <c r="L171">
        <f t="shared" si="41"/>
        <v>-0.59999999999999432</v>
      </c>
      <c r="M171">
        <f t="shared" si="48"/>
        <v>-0.59999999999999432</v>
      </c>
      <c r="N171">
        <f t="shared" si="49"/>
        <v>0.59999999999999432</v>
      </c>
      <c r="O171" s="2">
        <f t="shared" si="42"/>
        <v>5000</v>
      </c>
      <c r="P171" s="2">
        <f t="shared" si="50"/>
        <v>-2999.9999999999718</v>
      </c>
      <c r="Q171" s="2">
        <f t="shared" si="43"/>
        <v>732000</v>
      </c>
      <c r="R171" s="2" t="str">
        <f t="shared" si="51"/>
        <v>uri</v>
      </c>
      <c r="S171" s="2" t="str">
        <f t="shared" si="52"/>
        <v>kai</v>
      </c>
      <c r="T171" s="2" t="str">
        <f t="shared" si="53"/>
        <v>uri</v>
      </c>
      <c r="U171" s="2" t="str">
        <f t="shared" si="54"/>
        <v/>
      </c>
      <c r="V171" s="2" t="str">
        <f t="shared" si="55"/>
        <v/>
      </c>
      <c r="W171" s="2" t="str">
        <f t="shared" si="58"/>
        <v/>
      </c>
      <c r="X171" s="2">
        <f t="shared" si="56"/>
        <v>58.56</v>
      </c>
      <c r="Y171" s="6">
        <f t="shared" si="44"/>
        <v>735000</v>
      </c>
      <c r="Z171" s="6">
        <f t="shared" si="45"/>
        <v>0</v>
      </c>
      <c r="AA171" s="4">
        <f>SUM(P171:$P$759)+$Z$25</f>
        <v>1717000.0000000028</v>
      </c>
      <c r="AB171" s="4">
        <f>SUM(V171:$W$759)</f>
        <v>354892.72000000015</v>
      </c>
      <c r="AC171" s="4">
        <f t="shared" si="57"/>
        <v>982000.00000000279</v>
      </c>
    </row>
    <row r="172" spans="1:29" x14ac:dyDescent="0.15">
      <c r="A172">
        <v>1</v>
      </c>
      <c r="B172" s="1">
        <v>42555</v>
      </c>
      <c r="C172">
        <v>147</v>
      </c>
      <c r="D172">
        <v>148</v>
      </c>
      <c r="E172">
        <v>145</v>
      </c>
      <c r="F172">
        <v>146.4</v>
      </c>
      <c r="G172">
        <v>149549600</v>
      </c>
      <c r="H172" s="2">
        <f t="shared" si="46"/>
        <v>21894061440</v>
      </c>
      <c r="I172">
        <f t="shared" si="40"/>
        <v>-1.9000000000000057</v>
      </c>
      <c r="J172" t="str">
        <f t="shared" si="47"/>
        <v>高値割、安値割</v>
      </c>
      <c r="L172">
        <f t="shared" si="41"/>
        <v>1.9000000000000057</v>
      </c>
      <c r="M172">
        <f t="shared" si="48"/>
        <v>1.9000000000000057</v>
      </c>
      <c r="N172">
        <f t="shared" si="49"/>
        <v>-1.9000000000000057</v>
      </c>
      <c r="O172" s="2">
        <f t="shared" si="42"/>
        <v>5000</v>
      </c>
      <c r="P172" s="2">
        <f t="shared" si="50"/>
        <v>9500.0000000000291</v>
      </c>
      <c r="Q172" s="2">
        <f t="shared" si="43"/>
        <v>741500</v>
      </c>
      <c r="R172" s="2" t="str">
        <f t="shared" si="51"/>
        <v>uri</v>
      </c>
      <c r="S172" s="2" t="str">
        <f t="shared" si="52"/>
        <v>kai</v>
      </c>
      <c r="T172" s="2" t="str">
        <f t="shared" si="53"/>
        <v>uri</v>
      </c>
      <c r="U172" s="2">
        <f t="shared" si="54"/>
        <v>741500</v>
      </c>
      <c r="V172" s="2">
        <f t="shared" si="55"/>
        <v>1080</v>
      </c>
      <c r="W172" s="2" t="str">
        <f t="shared" si="58"/>
        <v/>
      </c>
      <c r="X172" s="2">
        <f t="shared" si="56"/>
        <v>118.64</v>
      </c>
      <c r="Y172" s="6">
        <f t="shared" si="44"/>
        <v>732000</v>
      </c>
      <c r="Z172" s="6">
        <f t="shared" si="45"/>
        <v>0</v>
      </c>
      <c r="AA172" s="4">
        <f>SUM(P172:$P$759)+$Z$25</f>
        <v>1720000.0000000028</v>
      </c>
      <c r="AB172" s="4">
        <f>SUM(V172:$W$759)</f>
        <v>354892.72000000015</v>
      </c>
      <c r="AC172" s="4">
        <f t="shared" si="57"/>
        <v>988000.00000000279</v>
      </c>
    </row>
    <row r="173" spans="1:29" x14ac:dyDescent="0.15">
      <c r="A173">
        <v>1</v>
      </c>
      <c r="B173" s="1">
        <v>42552</v>
      </c>
      <c r="C173">
        <v>149</v>
      </c>
      <c r="D173">
        <v>150.19999999999999</v>
      </c>
      <c r="E173">
        <v>147.19999999999999</v>
      </c>
      <c r="F173">
        <v>148.30000000000001</v>
      </c>
      <c r="G173">
        <v>159552500</v>
      </c>
      <c r="H173" s="2">
        <f t="shared" si="46"/>
        <v>23661635750</v>
      </c>
      <c r="I173">
        <f t="shared" si="40"/>
        <v>0</v>
      </c>
      <c r="J173" t="str">
        <f t="shared" si="47"/>
        <v>高値割、安値割</v>
      </c>
      <c r="L173">
        <f t="shared" si="41"/>
        <v>0</v>
      </c>
      <c r="M173">
        <f t="shared" si="48"/>
        <v>0</v>
      </c>
      <c r="N173">
        <f t="shared" si="49"/>
        <v>0</v>
      </c>
      <c r="O173" s="2">
        <f t="shared" si="42"/>
        <v>5000</v>
      </c>
      <c r="P173" s="2">
        <f t="shared" si="50"/>
        <v>0</v>
      </c>
      <c r="Q173" s="2">
        <f t="shared" si="43"/>
        <v>741500</v>
      </c>
      <c r="R173" s="2" t="str">
        <f t="shared" si="51"/>
        <v>kai</v>
      </c>
      <c r="S173" s="2" t="str">
        <f t="shared" si="52"/>
        <v>uri</v>
      </c>
      <c r="T173" s="2" t="str">
        <f t="shared" si="53"/>
        <v>kai</v>
      </c>
      <c r="U173" s="2" t="str">
        <f t="shared" si="54"/>
        <v/>
      </c>
      <c r="V173" s="2" t="str">
        <f t="shared" si="55"/>
        <v/>
      </c>
      <c r="W173" s="2">
        <f t="shared" si="58"/>
        <v>59.32</v>
      </c>
      <c r="X173" s="2" t="str">
        <f t="shared" si="56"/>
        <v/>
      </c>
      <c r="Y173" s="6">
        <f t="shared" si="44"/>
        <v>741500</v>
      </c>
      <c r="Z173" s="6">
        <f t="shared" si="45"/>
        <v>0</v>
      </c>
      <c r="AA173" s="4">
        <f>SUM(P173:$P$759)+$Z$25</f>
        <v>1710500.0000000028</v>
      </c>
      <c r="AB173" s="4">
        <f>SUM(V173:$W$759)</f>
        <v>353812.72000000015</v>
      </c>
      <c r="AC173" s="4">
        <f t="shared" si="57"/>
        <v>969000.00000000279</v>
      </c>
    </row>
    <row r="174" spans="1:29" x14ac:dyDescent="0.15">
      <c r="A174">
        <v>1</v>
      </c>
      <c r="B174" s="1">
        <v>42551</v>
      </c>
      <c r="C174">
        <v>152</v>
      </c>
      <c r="D174">
        <v>152.1</v>
      </c>
      <c r="E174">
        <v>148.30000000000001</v>
      </c>
      <c r="F174">
        <v>148.30000000000001</v>
      </c>
      <c r="G174">
        <v>159680900</v>
      </c>
      <c r="H174" s="2">
        <f t="shared" si="46"/>
        <v>23680677470</v>
      </c>
      <c r="I174">
        <f t="shared" si="40"/>
        <v>-0.89999999999997726</v>
      </c>
      <c r="J174" t="str">
        <f t="shared" si="47"/>
        <v>高値超、安値超</v>
      </c>
      <c r="L174">
        <f t="shared" si="41"/>
        <v>-0.89999999999997726</v>
      </c>
      <c r="M174">
        <f t="shared" si="48"/>
        <v>-0.89999999999997726</v>
      </c>
      <c r="N174">
        <f t="shared" si="49"/>
        <v>0.89999999999997726</v>
      </c>
      <c r="O174" s="2">
        <f t="shared" si="42"/>
        <v>5000</v>
      </c>
      <c r="P174" s="2">
        <f t="shared" si="50"/>
        <v>-4499.9999999998863</v>
      </c>
      <c r="Q174" s="2">
        <f t="shared" si="43"/>
        <v>746000</v>
      </c>
      <c r="R174" s="2" t="str">
        <f t="shared" si="51"/>
        <v>kai</v>
      </c>
      <c r="S174" s="2" t="str">
        <f t="shared" si="52"/>
        <v>uri</v>
      </c>
      <c r="T174" s="2" t="str">
        <f t="shared" si="53"/>
        <v>kai</v>
      </c>
      <c r="U174" s="2">
        <f t="shared" si="54"/>
        <v>746000</v>
      </c>
      <c r="V174" s="2">
        <f t="shared" si="55"/>
        <v>1080</v>
      </c>
      <c r="W174" s="2">
        <f t="shared" si="58"/>
        <v>119.36</v>
      </c>
      <c r="X174" s="2" t="str">
        <f t="shared" si="56"/>
        <v/>
      </c>
      <c r="Y174" s="6">
        <f t="shared" si="44"/>
        <v>741500</v>
      </c>
      <c r="Z174" s="6">
        <f t="shared" si="45"/>
        <v>0</v>
      </c>
      <c r="AA174" s="4">
        <f>SUM(P174:$P$759)+$Z$25</f>
        <v>1710500.0000000028</v>
      </c>
      <c r="AB174" s="4">
        <f>SUM(V174:$W$759)</f>
        <v>353753.40000000008</v>
      </c>
      <c r="AC174" s="4">
        <f t="shared" si="57"/>
        <v>969000.00000000279</v>
      </c>
    </row>
    <row r="175" spans="1:29" x14ac:dyDescent="0.15">
      <c r="A175">
        <v>1</v>
      </c>
      <c r="B175" s="1">
        <v>42550</v>
      </c>
      <c r="C175">
        <v>150.19999999999999</v>
      </c>
      <c r="D175">
        <v>150.9</v>
      </c>
      <c r="E175">
        <v>147.4</v>
      </c>
      <c r="F175">
        <v>149.19999999999999</v>
      </c>
      <c r="G175">
        <v>183232700</v>
      </c>
      <c r="H175" s="2">
        <f t="shared" si="46"/>
        <v>27338318839.999996</v>
      </c>
      <c r="I175">
        <f t="shared" si="40"/>
        <v>2.6999999999999886</v>
      </c>
      <c r="J175" t="str">
        <f t="shared" si="47"/>
        <v>高値超、安値超</v>
      </c>
      <c r="L175">
        <f t="shared" si="41"/>
        <v>-2.6999999999999886</v>
      </c>
      <c r="M175">
        <f t="shared" si="48"/>
        <v>-2.6999999999999886</v>
      </c>
      <c r="N175">
        <f t="shared" si="49"/>
        <v>2.6999999999999886</v>
      </c>
      <c r="O175" s="2">
        <f t="shared" si="42"/>
        <v>5000</v>
      </c>
      <c r="P175" s="2">
        <f t="shared" si="50"/>
        <v>-13499.999999999944</v>
      </c>
      <c r="Q175" s="2">
        <f t="shared" si="43"/>
        <v>732500</v>
      </c>
      <c r="R175" s="2" t="str">
        <f t="shared" si="51"/>
        <v>uri</v>
      </c>
      <c r="S175" s="2" t="str">
        <f t="shared" si="52"/>
        <v>kai</v>
      </c>
      <c r="T175" s="2" t="str">
        <f t="shared" si="53"/>
        <v>uri</v>
      </c>
      <c r="U175" s="2" t="str">
        <f t="shared" si="54"/>
        <v/>
      </c>
      <c r="V175" s="2" t="str">
        <f t="shared" si="55"/>
        <v/>
      </c>
      <c r="W175" s="2" t="str">
        <f t="shared" si="58"/>
        <v/>
      </c>
      <c r="X175" s="2">
        <f t="shared" si="56"/>
        <v>58.6</v>
      </c>
      <c r="Y175" s="6">
        <f t="shared" si="44"/>
        <v>746000</v>
      </c>
      <c r="Z175" s="6">
        <f t="shared" si="45"/>
        <v>0</v>
      </c>
      <c r="AA175" s="4">
        <f>SUM(P175:$P$759)+$Z$25</f>
        <v>1715000.0000000026</v>
      </c>
      <c r="AB175" s="4">
        <f>SUM(V175:$W$759)</f>
        <v>352554.04000000015</v>
      </c>
      <c r="AC175" s="4">
        <f t="shared" si="57"/>
        <v>969000.00000000256</v>
      </c>
    </row>
    <row r="176" spans="1:29" x14ac:dyDescent="0.15">
      <c r="A176">
        <v>1</v>
      </c>
      <c r="B176" s="1">
        <v>42549</v>
      </c>
      <c r="C176">
        <v>146.4</v>
      </c>
      <c r="D176">
        <v>148</v>
      </c>
      <c r="E176">
        <v>142.6</v>
      </c>
      <c r="F176">
        <v>146.5</v>
      </c>
      <c r="G176">
        <v>284803100</v>
      </c>
      <c r="H176" s="2">
        <f t="shared" si="46"/>
        <v>41723654150</v>
      </c>
      <c r="I176">
        <f t="shared" si="40"/>
        <v>-2.8000000000000114</v>
      </c>
      <c r="J176" t="str">
        <f t="shared" si="47"/>
        <v>高値割、安値割</v>
      </c>
      <c r="L176">
        <f t="shared" si="41"/>
        <v>2.8000000000000114</v>
      </c>
      <c r="M176">
        <f t="shared" si="48"/>
        <v>2.8000000000000114</v>
      </c>
      <c r="N176">
        <f t="shared" si="49"/>
        <v>-2.8000000000000114</v>
      </c>
      <c r="O176" s="2">
        <f t="shared" si="42"/>
        <v>5000</v>
      </c>
      <c r="P176" s="2">
        <f t="shared" si="50"/>
        <v>14000.000000000056</v>
      </c>
      <c r="Q176" s="2">
        <f t="shared" si="43"/>
        <v>746500</v>
      </c>
      <c r="R176" s="2" t="str">
        <f t="shared" si="51"/>
        <v>uri</v>
      </c>
      <c r="S176" s="2" t="str">
        <f t="shared" si="52"/>
        <v>kai</v>
      </c>
      <c r="T176" s="2" t="str">
        <f t="shared" si="53"/>
        <v>uri</v>
      </c>
      <c r="U176" s="2">
        <f t="shared" si="54"/>
        <v>746500</v>
      </c>
      <c r="V176" s="2">
        <f t="shared" si="55"/>
        <v>1080</v>
      </c>
      <c r="W176" s="2" t="str">
        <f t="shared" si="58"/>
        <v/>
      </c>
      <c r="X176" s="2">
        <f t="shared" si="56"/>
        <v>119.44</v>
      </c>
      <c r="Y176" s="6">
        <f t="shared" si="44"/>
        <v>732500</v>
      </c>
      <c r="Z176" s="6">
        <f t="shared" si="45"/>
        <v>0</v>
      </c>
      <c r="AA176" s="4">
        <f>SUM(P176:$P$759)+$Z$25</f>
        <v>1728500.0000000026</v>
      </c>
      <c r="AB176" s="4">
        <f>SUM(V176:$W$759)</f>
        <v>352554.04000000015</v>
      </c>
      <c r="AC176" s="4">
        <f t="shared" si="57"/>
        <v>996000.00000000256</v>
      </c>
    </row>
    <row r="177" spans="1:29" x14ac:dyDescent="0.15">
      <c r="A177">
        <v>1</v>
      </c>
      <c r="B177" s="1">
        <v>42548</v>
      </c>
      <c r="C177">
        <v>151.9</v>
      </c>
      <c r="D177">
        <v>152.69999999999999</v>
      </c>
      <c r="E177">
        <v>148.19999999999999</v>
      </c>
      <c r="F177">
        <v>149.30000000000001</v>
      </c>
      <c r="G177">
        <v>217519900</v>
      </c>
      <c r="H177" s="2">
        <f t="shared" si="46"/>
        <v>32475721070.000004</v>
      </c>
      <c r="I177">
        <f t="shared" si="40"/>
        <v>-3.6999999999999886</v>
      </c>
      <c r="J177" t="str">
        <f t="shared" si="47"/>
        <v>高値割、安値割</v>
      </c>
      <c r="L177">
        <f t="shared" si="41"/>
        <v>-3.6999999999999886</v>
      </c>
      <c r="M177">
        <f t="shared" si="48"/>
        <v>-3.6999999999999886</v>
      </c>
      <c r="N177">
        <f t="shared" si="49"/>
        <v>-3.6999999999999886</v>
      </c>
      <c r="O177" s="2">
        <f t="shared" si="42"/>
        <v>5000</v>
      </c>
      <c r="P177" s="2">
        <f t="shared" si="50"/>
        <v>-18499.999999999942</v>
      </c>
      <c r="Q177" s="2">
        <f t="shared" si="43"/>
        <v>765000</v>
      </c>
      <c r="R177" s="2" t="str">
        <f t="shared" si="51"/>
        <v>kai</v>
      </c>
      <c r="S177" s="2" t="str">
        <f t="shared" si="52"/>
        <v>kai</v>
      </c>
      <c r="T177" s="2" t="str">
        <f t="shared" si="53"/>
        <v>kai</v>
      </c>
      <c r="U177" s="2" t="str">
        <f t="shared" si="54"/>
        <v/>
      </c>
      <c r="V177" s="2" t="str">
        <f t="shared" si="55"/>
        <v/>
      </c>
      <c r="W177" s="2">
        <f t="shared" si="58"/>
        <v>61.2</v>
      </c>
      <c r="X177" s="2" t="str">
        <f t="shared" si="56"/>
        <v/>
      </c>
      <c r="Y177" s="6">
        <f t="shared" si="44"/>
        <v>746500</v>
      </c>
      <c r="Z177" s="6">
        <f t="shared" si="45"/>
        <v>0</v>
      </c>
      <c r="AA177" s="4">
        <f>SUM(P177:$P$759)+$Z$25</f>
        <v>1714500.0000000026</v>
      </c>
      <c r="AB177" s="4">
        <f>SUM(V177:$W$759)</f>
        <v>351474.0400000001</v>
      </c>
      <c r="AC177" s="4">
        <f t="shared" si="57"/>
        <v>968000.00000000256</v>
      </c>
    </row>
    <row r="178" spans="1:29" x14ac:dyDescent="0.15">
      <c r="A178">
        <v>1</v>
      </c>
      <c r="B178" s="1">
        <v>42545</v>
      </c>
      <c r="C178">
        <v>165.1</v>
      </c>
      <c r="D178">
        <v>165.2</v>
      </c>
      <c r="E178">
        <v>150.1</v>
      </c>
      <c r="F178">
        <v>153</v>
      </c>
      <c r="G178">
        <v>350381400</v>
      </c>
      <c r="H178" s="2">
        <f t="shared" si="46"/>
        <v>53608354200</v>
      </c>
      <c r="I178">
        <f t="shared" si="40"/>
        <v>-10.5</v>
      </c>
      <c r="J178" t="str">
        <f t="shared" si="47"/>
        <v/>
      </c>
      <c r="L178">
        <f t="shared" si="41"/>
        <v>-10.5</v>
      </c>
      <c r="M178">
        <f t="shared" si="48"/>
        <v>-10.5</v>
      </c>
      <c r="N178">
        <f t="shared" si="49"/>
        <v>10.5</v>
      </c>
      <c r="O178" s="2">
        <f t="shared" si="42"/>
        <v>5000</v>
      </c>
      <c r="P178" s="2">
        <f t="shared" si="50"/>
        <v>-52500</v>
      </c>
      <c r="Q178" s="2">
        <f t="shared" si="43"/>
        <v>817500</v>
      </c>
      <c r="R178" s="2" t="str">
        <f t="shared" si="51"/>
        <v>kai</v>
      </c>
      <c r="S178" s="2" t="str">
        <f t="shared" si="52"/>
        <v>uri</v>
      </c>
      <c r="T178" s="2" t="str">
        <f t="shared" si="53"/>
        <v>kai</v>
      </c>
      <c r="U178" s="2" t="str">
        <f t="shared" si="54"/>
        <v/>
      </c>
      <c r="V178" s="2" t="str">
        <f t="shared" si="55"/>
        <v/>
      </c>
      <c r="W178" s="2">
        <f t="shared" si="58"/>
        <v>65.400000000000006</v>
      </c>
      <c r="X178" s="2" t="str">
        <f t="shared" si="56"/>
        <v/>
      </c>
      <c r="Y178" s="6">
        <f t="shared" si="44"/>
        <v>765000</v>
      </c>
      <c r="Z178" s="6">
        <f t="shared" si="45"/>
        <v>0</v>
      </c>
      <c r="AA178" s="4">
        <f>SUM(P178:$P$759)+$Z$25</f>
        <v>1733000.0000000023</v>
      </c>
      <c r="AB178" s="4">
        <f>SUM(V178:$W$759)</f>
        <v>351412.84000000014</v>
      </c>
      <c r="AC178" s="4">
        <f t="shared" si="57"/>
        <v>968000.00000000233</v>
      </c>
    </row>
    <row r="179" spans="1:29" x14ac:dyDescent="0.15">
      <c r="A179">
        <v>1</v>
      </c>
      <c r="B179" s="1">
        <v>42544</v>
      </c>
      <c r="C179">
        <v>160.1</v>
      </c>
      <c r="D179">
        <v>163.9</v>
      </c>
      <c r="E179">
        <v>159.69999999999999</v>
      </c>
      <c r="F179">
        <v>163.5</v>
      </c>
      <c r="G179">
        <v>96738800</v>
      </c>
      <c r="H179" s="2">
        <f t="shared" si="46"/>
        <v>15816793800</v>
      </c>
      <c r="I179">
        <f t="shared" si="40"/>
        <v>3.3000000000000114</v>
      </c>
      <c r="J179" t="str">
        <f t="shared" si="47"/>
        <v>高値超、安値超</v>
      </c>
      <c r="L179">
        <f t="shared" si="41"/>
        <v>3.3000000000000114</v>
      </c>
      <c r="M179">
        <f t="shared" si="48"/>
        <v>3.3000000000000114</v>
      </c>
      <c r="N179">
        <f t="shared" si="49"/>
        <v>3.3000000000000114</v>
      </c>
      <c r="O179" s="2">
        <f t="shared" si="42"/>
        <v>5000</v>
      </c>
      <c r="P179" s="2">
        <f t="shared" si="50"/>
        <v>16500.000000000058</v>
      </c>
      <c r="Q179" s="2">
        <f t="shared" si="43"/>
        <v>801000</v>
      </c>
      <c r="R179" s="2" t="str">
        <f t="shared" si="51"/>
        <v>kai</v>
      </c>
      <c r="S179" s="2" t="str">
        <f t="shared" si="52"/>
        <v>kai</v>
      </c>
      <c r="T179" s="2" t="str">
        <f t="shared" si="53"/>
        <v>kai</v>
      </c>
      <c r="U179" s="2">
        <f t="shared" si="54"/>
        <v>801000</v>
      </c>
      <c r="V179" s="2">
        <f t="shared" si="55"/>
        <v>1080</v>
      </c>
      <c r="W179" s="2">
        <f t="shared" si="58"/>
        <v>128.16</v>
      </c>
      <c r="X179" s="2" t="str">
        <f t="shared" si="56"/>
        <v/>
      </c>
      <c r="Y179" s="6">
        <f t="shared" si="44"/>
        <v>817500</v>
      </c>
      <c r="Z179" s="6">
        <f t="shared" si="45"/>
        <v>0</v>
      </c>
      <c r="AA179" s="4">
        <f>SUM(P179:$P$759)+$Z$25</f>
        <v>1785500.0000000019</v>
      </c>
      <c r="AB179" s="4">
        <f>SUM(V179:$W$759)</f>
        <v>351347.44000000012</v>
      </c>
      <c r="AC179" s="4">
        <f t="shared" si="57"/>
        <v>968000.00000000186</v>
      </c>
    </row>
    <row r="180" spans="1:29" x14ac:dyDescent="0.15">
      <c r="A180">
        <v>1</v>
      </c>
      <c r="B180" s="1">
        <v>42543</v>
      </c>
      <c r="C180">
        <v>160.9</v>
      </c>
      <c r="D180">
        <v>161.5</v>
      </c>
      <c r="E180">
        <v>159.19999999999999</v>
      </c>
      <c r="F180">
        <v>160.19999999999999</v>
      </c>
      <c r="G180">
        <v>87441900</v>
      </c>
      <c r="H180" s="2">
        <f t="shared" si="46"/>
        <v>14008192379.999998</v>
      </c>
      <c r="I180">
        <f t="shared" si="40"/>
        <v>-1</v>
      </c>
      <c r="J180" t="str">
        <f t="shared" si="47"/>
        <v/>
      </c>
      <c r="L180">
        <f t="shared" si="41"/>
        <v>1</v>
      </c>
      <c r="M180">
        <f t="shared" si="48"/>
        <v>1</v>
      </c>
      <c r="N180">
        <f t="shared" si="49"/>
        <v>-1</v>
      </c>
      <c r="O180" s="2">
        <f t="shared" si="42"/>
        <v>5000</v>
      </c>
      <c r="P180" s="2">
        <f t="shared" si="50"/>
        <v>5000</v>
      </c>
      <c r="Q180" s="2">
        <f t="shared" si="43"/>
        <v>806000</v>
      </c>
      <c r="R180" s="2" t="str">
        <f t="shared" si="51"/>
        <v>uri</v>
      </c>
      <c r="S180" s="2" t="str">
        <f t="shared" si="52"/>
        <v>kai</v>
      </c>
      <c r="T180" s="2" t="str">
        <f t="shared" si="53"/>
        <v>uri</v>
      </c>
      <c r="U180" s="2">
        <f t="shared" si="54"/>
        <v>806000</v>
      </c>
      <c r="V180" s="2">
        <f t="shared" si="55"/>
        <v>1080</v>
      </c>
      <c r="W180" s="2" t="str">
        <f t="shared" si="58"/>
        <v/>
      </c>
      <c r="X180" s="2">
        <f t="shared" si="56"/>
        <v>128.96</v>
      </c>
      <c r="Y180" s="6">
        <f t="shared" si="44"/>
        <v>801000</v>
      </c>
      <c r="Z180" s="6">
        <f t="shared" si="45"/>
        <v>0</v>
      </c>
      <c r="AA180" s="4">
        <f>SUM(P180:$P$759)+$Z$25</f>
        <v>1769000.0000000023</v>
      </c>
      <c r="AB180" s="4">
        <f>SUM(V180:$W$759)</f>
        <v>350139.28000000014</v>
      </c>
      <c r="AC180" s="4">
        <f t="shared" si="57"/>
        <v>968000.00000000233</v>
      </c>
    </row>
    <row r="181" spans="1:29" x14ac:dyDescent="0.15">
      <c r="A181">
        <v>1</v>
      </c>
      <c r="B181" s="1">
        <v>42542</v>
      </c>
      <c r="C181">
        <v>158.9</v>
      </c>
      <c r="D181">
        <v>161.9</v>
      </c>
      <c r="E181">
        <v>157</v>
      </c>
      <c r="F181">
        <v>161.19999999999999</v>
      </c>
      <c r="G181">
        <v>124057200</v>
      </c>
      <c r="H181" s="2">
        <f t="shared" si="46"/>
        <v>19998020640</v>
      </c>
      <c r="I181">
        <f t="shared" si="40"/>
        <v>0.5</v>
      </c>
      <c r="J181" t="str">
        <f t="shared" si="47"/>
        <v>高値割、安値割</v>
      </c>
      <c r="L181">
        <f t="shared" si="41"/>
        <v>0.5</v>
      </c>
      <c r="M181">
        <f t="shared" si="48"/>
        <v>0.5</v>
      </c>
      <c r="N181">
        <f t="shared" si="49"/>
        <v>-0.5</v>
      </c>
      <c r="O181" s="2">
        <f t="shared" si="42"/>
        <v>5000</v>
      </c>
      <c r="P181" s="2">
        <f t="shared" si="50"/>
        <v>2500</v>
      </c>
      <c r="Q181" s="2">
        <f t="shared" si="43"/>
        <v>803500</v>
      </c>
      <c r="R181" s="2" t="str">
        <f t="shared" si="51"/>
        <v>kai</v>
      </c>
      <c r="S181" s="2" t="str">
        <f t="shared" si="52"/>
        <v>uri</v>
      </c>
      <c r="T181" s="2" t="str">
        <f t="shared" si="53"/>
        <v>kai</v>
      </c>
      <c r="U181" s="2" t="str">
        <f t="shared" si="54"/>
        <v/>
      </c>
      <c r="V181" s="2" t="str">
        <f t="shared" si="55"/>
        <v/>
      </c>
      <c r="W181" s="2">
        <f t="shared" si="58"/>
        <v>64.28</v>
      </c>
      <c r="X181" s="2" t="str">
        <f t="shared" si="56"/>
        <v/>
      </c>
      <c r="Y181" s="6">
        <f t="shared" si="44"/>
        <v>806000</v>
      </c>
      <c r="Z181" s="6">
        <f t="shared" si="45"/>
        <v>0</v>
      </c>
      <c r="AA181" s="4">
        <f>SUM(P181:$P$759)+$Z$25</f>
        <v>1764000.0000000026</v>
      </c>
      <c r="AB181" s="4">
        <f>SUM(V181:$W$759)</f>
        <v>349059.28000000014</v>
      </c>
      <c r="AC181" s="4">
        <f t="shared" si="57"/>
        <v>958000.00000000256</v>
      </c>
    </row>
    <row r="182" spans="1:29" x14ac:dyDescent="0.15">
      <c r="A182">
        <v>1</v>
      </c>
      <c r="B182" s="1">
        <v>42541</v>
      </c>
      <c r="C182">
        <v>159.4</v>
      </c>
      <c r="D182">
        <v>162</v>
      </c>
      <c r="E182">
        <v>158.80000000000001</v>
      </c>
      <c r="F182">
        <v>160.69999999999999</v>
      </c>
      <c r="G182">
        <v>129313100</v>
      </c>
      <c r="H182" s="2">
        <f t="shared" si="46"/>
        <v>20780615170</v>
      </c>
      <c r="I182">
        <f t="shared" si="40"/>
        <v>2.5999999999999943</v>
      </c>
      <c r="J182" t="str">
        <f t="shared" si="47"/>
        <v>高値超、安値超</v>
      </c>
      <c r="L182">
        <f t="shared" si="41"/>
        <v>2.5999999999999943</v>
      </c>
      <c r="M182">
        <f t="shared" si="48"/>
        <v>2.5999999999999943</v>
      </c>
      <c r="N182">
        <f t="shared" si="49"/>
        <v>2.5999999999999943</v>
      </c>
      <c r="O182" s="2">
        <f t="shared" si="42"/>
        <v>5000</v>
      </c>
      <c r="P182" s="2">
        <f t="shared" si="50"/>
        <v>12999.999999999971</v>
      </c>
      <c r="Q182" s="2">
        <f t="shared" si="43"/>
        <v>790500</v>
      </c>
      <c r="R182" s="2" t="str">
        <f t="shared" si="51"/>
        <v>kai</v>
      </c>
      <c r="S182" s="2" t="str">
        <f t="shared" si="52"/>
        <v>kai</v>
      </c>
      <c r="T182" s="2" t="str">
        <f t="shared" si="53"/>
        <v>kai</v>
      </c>
      <c r="U182" s="2" t="str">
        <f t="shared" si="54"/>
        <v/>
      </c>
      <c r="V182" s="2" t="str">
        <f t="shared" si="55"/>
        <v/>
      </c>
      <c r="W182" s="2">
        <f t="shared" si="58"/>
        <v>63.24</v>
      </c>
      <c r="X182" s="2" t="str">
        <f t="shared" si="56"/>
        <v/>
      </c>
      <c r="Y182" s="6">
        <f t="shared" si="44"/>
        <v>803500</v>
      </c>
      <c r="Z182" s="6">
        <f t="shared" si="45"/>
        <v>0</v>
      </c>
      <c r="AA182" s="4">
        <f>SUM(P182:$P$759)+$Z$25</f>
        <v>1761500.0000000026</v>
      </c>
      <c r="AB182" s="4">
        <f>SUM(V182:$W$759)</f>
        <v>348995.00000000012</v>
      </c>
      <c r="AC182" s="4">
        <f t="shared" si="57"/>
        <v>958000.00000000256</v>
      </c>
    </row>
    <row r="183" spans="1:29" x14ac:dyDescent="0.15">
      <c r="A183">
        <v>1</v>
      </c>
      <c r="B183" s="1">
        <v>42538</v>
      </c>
      <c r="C183">
        <v>157.69999999999999</v>
      </c>
      <c r="D183">
        <v>158.6</v>
      </c>
      <c r="E183">
        <v>155.6</v>
      </c>
      <c r="F183">
        <v>158.1</v>
      </c>
      <c r="G183">
        <v>142613400</v>
      </c>
      <c r="H183" s="2">
        <f t="shared" si="46"/>
        <v>22547178540</v>
      </c>
      <c r="I183">
        <f t="shared" si="40"/>
        <v>2.5</v>
      </c>
      <c r="J183" t="str">
        <f t="shared" si="47"/>
        <v/>
      </c>
      <c r="L183">
        <f t="shared" si="41"/>
        <v>2.5</v>
      </c>
      <c r="M183">
        <f t="shared" si="48"/>
        <v>2.5</v>
      </c>
      <c r="N183">
        <f t="shared" si="49"/>
        <v>2.5</v>
      </c>
      <c r="O183" s="2">
        <f t="shared" si="42"/>
        <v>5000</v>
      </c>
      <c r="P183" s="2">
        <f t="shared" si="50"/>
        <v>12500</v>
      </c>
      <c r="Q183" s="2">
        <f t="shared" si="43"/>
        <v>778000</v>
      </c>
      <c r="R183" s="2" t="str">
        <f t="shared" si="51"/>
        <v>kai</v>
      </c>
      <c r="S183" s="2" t="str">
        <f t="shared" si="52"/>
        <v>kai</v>
      </c>
      <c r="T183" s="2" t="str">
        <f t="shared" si="53"/>
        <v>kai</v>
      </c>
      <c r="U183" s="2" t="str">
        <f t="shared" si="54"/>
        <v/>
      </c>
      <c r="V183" s="2" t="str">
        <f t="shared" si="55"/>
        <v/>
      </c>
      <c r="W183" s="2">
        <f t="shared" si="58"/>
        <v>62.24</v>
      </c>
      <c r="X183" s="2" t="str">
        <f t="shared" si="56"/>
        <v/>
      </c>
      <c r="Y183" s="6">
        <f t="shared" si="44"/>
        <v>790500</v>
      </c>
      <c r="Z183" s="6">
        <f t="shared" si="45"/>
        <v>0</v>
      </c>
      <c r="AA183" s="4">
        <f>SUM(P183:$P$759)+$Z$25</f>
        <v>1748500.0000000026</v>
      </c>
      <c r="AB183" s="4">
        <f>SUM(V183:$W$759)</f>
        <v>348931.76000000013</v>
      </c>
      <c r="AC183" s="4">
        <f t="shared" si="57"/>
        <v>958000.00000000256</v>
      </c>
    </row>
    <row r="184" spans="1:29" x14ac:dyDescent="0.15">
      <c r="A184">
        <v>1</v>
      </c>
      <c r="B184" s="1">
        <v>42537</v>
      </c>
      <c r="C184">
        <v>157</v>
      </c>
      <c r="D184">
        <v>158.6</v>
      </c>
      <c r="E184">
        <v>154.69999999999999</v>
      </c>
      <c r="F184">
        <v>155.6</v>
      </c>
      <c r="G184">
        <v>158954300</v>
      </c>
      <c r="H184" s="2">
        <f t="shared" si="46"/>
        <v>24733289080</v>
      </c>
      <c r="I184">
        <f t="shared" si="40"/>
        <v>-1.7000000000000171</v>
      </c>
      <c r="J184" t="str">
        <f t="shared" si="47"/>
        <v/>
      </c>
      <c r="L184">
        <f t="shared" si="41"/>
        <v>-1.7000000000000171</v>
      </c>
      <c r="M184">
        <f t="shared" si="48"/>
        <v>-1.7000000000000171</v>
      </c>
      <c r="N184">
        <f t="shared" si="49"/>
        <v>-1.7000000000000171</v>
      </c>
      <c r="O184" s="2">
        <f t="shared" si="42"/>
        <v>5000</v>
      </c>
      <c r="P184" s="2">
        <f t="shared" si="50"/>
        <v>-8500.0000000000855</v>
      </c>
      <c r="Q184" s="2">
        <f t="shared" si="43"/>
        <v>786500</v>
      </c>
      <c r="R184" s="2" t="str">
        <f t="shared" si="51"/>
        <v>kai</v>
      </c>
      <c r="S184" s="2" t="str">
        <f t="shared" si="52"/>
        <v>kai</v>
      </c>
      <c r="T184" s="2" t="str">
        <f t="shared" si="53"/>
        <v>kai</v>
      </c>
      <c r="U184" s="2">
        <f t="shared" si="54"/>
        <v>786500</v>
      </c>
      <c r="V184" s="2">
        <f t="shared" si="55"/>
        <v>1080</v>
      </c>
      <c r="W184" s="2">
        <f t="shared" si="58"/>
        <v>125.84</v>
      </c>
      <c r="X184" s="2" t="str">
        <f t="shared" si="56"/>
        <v/>
      </c>
      <c r="Y184" s="6">
        <f t="shared" si="44"/>
        <v>778000</v>
      </c>
      <c r="Z184" s="6">
        <f t="shared" si="45"/>
        <v>0</v>
      </c>
      <c r="AA184" s="4">
        <f>SUM(P184:$P$759)+$Z$25</f>
        <v>1736000.0000000023</v>
      </c>
      <c r="AB184" s="4">
        <f>SUM(V184:$W$759)</f>
        <v>348869.52000000014</v>
      </c>
      <c r="AC184" s="4">
        <f t="shared" si="57"/>
        <v>958000.00000000233</v>
      </c>
    </row>
    <row r="185" spans="1:29" x14ac:dyDescent="0.15">
      <c r="A185">
        <v>1</v>
      </c>
      <c r="B185" s="1">
        <v>42536</v>
      </c>
      <c r="C185">
        <v>155.19999999999999</v>
      </c>
      <c r="D185">
        <v>159.30000000000001</v>
      </c>
      <c r="E185">
        <v>154.30000000000001</v>
      </c>
      <c r="F185">
        <v>157.30000000000001</v>
      </c>
      <c r="G185">
        <v>136134100</v>
      </c>
      <c r="H185" s="2">
        <f t="shared" si="46"/>
        <v>21413893930</v>
      </c>
      <c r="I185">
        <f t="shared" si="40"/>
        <v>0.80000000000001137</v>
      </c>
      <c r="J185" t="str">
        <f t="shared" si="47"/>
        <v/>
      </c>
      <c r="L185">
        <f t="shared" si="41"/>
        <v>-0.80000000000001137</v>
      </c>
      <c r="M185">
        <f t="shared" si="48"/>
        <v>-0.80000000000001137</v>
      </c>
      <c r="N185">
        <f t="shared" si="49"/>
        <v>0.80000000000001137</v>
      </c>
      <c r="O185" s="2">
        <f t="shared" si="42"/>
        <v>5000</v>
      </c>
      <c r="P185" s="2">
        <f t="shared" si="50"/>
        <v>-4000.0000000000568</v>
      </c>
      <c r="Q185" s="2">
        <f t="shared" si="43"/>
        <v>782500</v>
      </c>
      <c r="R185" s="2" t="str">
        <f t="shared" si="51"/>
        <v>uri</v>
      </c>
      <c r="S185" s="2" t="str">
        <f t="shared" si="52"/>
        <v>kai</v>
      </c>
      <c r="T185" s="2" t="str">
        <f t="shared" si="53"/>
        <v>uri</v>
      </c>
      <c r="U185" s="2" t="str">
        <f t="shared" si="54"/>
        <v/>
      </c>
      <c r="V185" s="2" t="str">
        <f t="shared" si="55"/>
        <v/>
      </c>
      <c r="W185" s="2" t="str">
        <f t="shared" si="58"/>
        <v/>
      </c>
      <c r="X185" s="2">
        <f t="shared" si="56"/>
        <v>62.6</v>
      </c>
      <c r="Y185" s="6">
        <f t="shared" si="44"/>
        <v>786500</v>
      </c>
      <c r="Z185" s="6">
        <f t="shared" si="45"/>
        <v>0</v>
      </c>
      <c r="AA185" s="4">
        <f>SUM(P185:$P$759)+$Z$25</f>
        <v>1744500.0000000023</v>
      </c>
      <c r="AB185" s="4">
        <f>SUM(V185:$W$759)</f>
        <v>347663.68000000011</v>
      </c>
      <c r="AC185" s="4">
        <f t="shared" si="57"/>
        <v>958000.00000000233</v>
      </c>
    </row>
    <row r="186" spans="1:29" x14ac:dyDescent="0.15">
      <c r="A186">
        <v>1</v>
      </c>
      <c r="B186" s="1">
        <v>42535</v>
      </c>
      <c r="C186">
        <v>157</v>
      </c>
      <c r="D186">
        <v>157.6</v>
      </c>
      <c r="E186">
        <v>154.69999999999999</v>
      </c>
      <c r="F186">
        <v>156.5</v>
      </c>
      <c r="G186">
        <v>126910400</v>
      </c>
      <c r="H186" s="2">
        <f t="shared" si="46"/>
        <v>19861477600</v>
      </c>
      <c r="I186">
        <f t="shared" si="40"/>
        <v>-2</v>
      </c>
      <c r="J186" t="str">
        <f t="shared" si="47"/>
        <v>高値割、安値割</v>
      </c>
      <c r="L186">
        <f t="shared" si="41"/>
        <v>2</v>
      </c>
      <c r="M186">
        <f t="shared" si="48"/>
        <v>2</v>
      </c>
      <c r="N186">
        <f t="shared" si="49"/>
        <v>-2</v>
      </c>
      <c r="O186" s="2">
        <f t="shared" si="42"/>
        <v>5000</v>
      </c>
      <c r="P186" s="2">
        <f t="shared" si="50"/>
        <v>10000</v>
      </c>
      <c r="Q186" s="2">
        <f t="shared" si="43"/>
        <v>792500</v>
      </c>
      <c r="R186" s="2" t="str">
        <f t="shared" si="51"/>
        <v>uri</v>
      </c>
      <c r="S186" s="2" t="str">
        <f t="shared" si="52"/>
        <v>kai</v>
      </c>
      <c r="T186" s="2" t="str">
        <f t="shared" si="53"/>
        <v>uri</v>
      </c>
      <c r="U186" s="2" t="str">
        <f t="shared" si="54"/>
        <v/>
      </c>
      <c r="V186" s="2" t="str">
        <f t="shared" si="55"/>
        <v/>
      </c>
      <c r="W186" s="2" t="str">
        <f t="shared" si="58"/>
        <v/>
      </c>
      <c r="X186" s="2">
        <f t="shared" si="56"/>
        <v>63.4</v>
      </c>
      <c r="Y186" s="6">
        <f t="shared" si="44"/>
        <v>782500</v>
      </c>
      <c r="Z186" s="6">
        <f t="shared" si="45"/>
        <v>0</v>
      </c>
      <c r="AA186" s="4">
        <f>SUM(P186:$P$759)+$Z$25</f>
        <v>1748500.0000000026</v>
      </c>
      <c r="AB186" s="4">
        <f>SUM(V186:$W$759)</f>
        <v>347663.68000000011</v>
      </c>
      <c r="AC186" s="4">
        <f t="shared" si="57"/>
        <v>966000.00000000256</v>
      </c>
    </row>
    <row r="187" spans="1:29" x14ac:dyDescent="0.15">
      <c r="A187">
        <v>1</v>
      </c>
      <c r="B187" s="1">
        <v>42534</v>
      </c>
      <c r="C187">
        <v>160.1</v>
      </c>
      <c r="D187">
        <v>160.9</v>
      </c>
      <c r="E187">
        <v>158.5</v>
      </c>
      <c r="F187">
        <v>158.5</v>
      </c>
      <c r="G187">
        <v>132257100</v>
      </c>
      <c r="H187" s="2">
        <f t="shared" si="46"/>
        <v>20962750350</v>
      </c>
      <c r="I187">
        <f t="shared" si="40"/>
        <v>-4.8000000000000114</v>
      </c>
      <c r="J187" t="str">
        <f t="shared" si="47"/>
        <v>高値割、安値割</v>
      </c>
      <c r="L187">
        <f t="shared" si="41"/>
        <v>4.8000000000000114</v>
      </c>
      <c r="M187">
        <f t="shared" si="48"/>
        <v>4.8000000000000114</v>
      </c>
      <c r="N187">
        <f t="shared" si="49"/>
        <v>-4.8000000000000114</v>
      </c>
      <c r="O187" s="2">
        <f t="shared" si="42"/>
        <v>5000</v>
      </c>
      <c r="P187" s="2">
        <f t="shared" si="50"/>
        <v>24000.000000000058</v>
      </c>
      <c r="Q187" s="2">
        <f t="shared" si="43"/>
        <v>816500</v>
      </c>
      <c r="R187" s="2" t="str">
        <f t="shared" si="51"/>
        <v>uri</v>
      </c>
      <c r="S187" s="2" t="str">
        <f t="shared" si="52"/>
        <v>kai</v>
      </c>
      <c r="T187" s="2" t="str">
        <f t="shared" si="53"/>
        <v>uri</v>
      </c>
      <c r="U187" s="2" t="str">
        <f t="shared" si="54"/>
        <v/>
      </c>
      <c r="V187" s="2" t="str">
        <f t="shared" si="55"/>
        <v/>
      </c>
      <c r="W187" s="2" t="str">
        <f t="shared" si="58"/>
        <v/>
      </c>
      <c r="X187" s="2">
        <f t="shared" si="56"/>
        <v>65.319999999999993</v>
      </c>
      <c r="Y187" s="6">
        <f t="shared" si="44"/>
        <v>792500</v>
      </c>
      <c r="Z187" s="6">
        <f t="shared" si="45"/>
        <v>0</v>
      </c>
      <c r="AA187" s="4">
        <f>SUM(P187:$P$759)+$Z$25</f>
        <v>1738500.0000000026</v>
      </c>
      <c r="AB187" s="4">
        <f>SUM(V187:$W$759)</f>
        <v>347663.68000000011</v>
      </c>
      <c r="AC187" s="4">
        <f t="shared" si="57"/>
        <v>946000.00000000256</v>
      </c>
    </row>
    <row r="188" spans="1:29" x14ac:dyDescent="0.15">
      <c r="A188">
        <v>1</v>
      </c>
      <c r="B188" s="1">
        <v>42531</v>
      </c>
      <c r="C188">
        <v>163.19999999999999</v>
      </c>
      <c r="D188">
        <v>164.2</v>
      </c>
      <c r="E188">
        <v>162</v>
      </c>
      <c r="F188">
        <v>163.30000000000001</v>
      </c>
      <c r="G188">
        <v>164572100</v>
      </c>
      <c r="H188" s="2">
        <f t="shared" si="46"/>
        <v>26874623930</v>
      </c>
      <c r="I188">
        <f t="shared" si="40"/>
        <v>-1.7999999999999829</v>
      </c>
      <c r="J188" t="str">
        <f t="shared" si="47"/>
        <v>高値割、安値割</v>
      </c>
      <c r="L188">
        <f t="shared" si="41"/>
        <v>1.7999999999999829</v>
      </c>
      <c r="M188">
        <f t="shared" si="48"/>
        <v>1.7999999999999829</v>
      </c>
      <c r="N188">
        <f t="shared" si="49"/>
        <v>-1.7999999999999829</v>
      </c>
      <c r="O188" s="2">
        <f t="shared" si="42"/>
        <v>5000</v>
      </c>
      <c r="P188" s="2">
        <f t="shared" si="50"/>
        <v>8999.9999999999145</v>
      </c>
      <c r="Q188" s="2">
        <f t="shared" si="43"/>
        <v>825500</v>
      </c>
      <c r="R188" s="2" t="str">
        <f t="shared" si="51"/>
        <v>uri</v>
      </c>
      <c r="S188" s="2" t="str">
        <f t="shared" si="52"/>
        <v>kai</v>
      </c>
      <c r="T188" s="2" t="str">
        <f t="shared" si="53"/>
        <v>uri</v>
      </c>
      <c r="U188" s="2">
        <f t="shared" si="54"/>
        <v>825500</v>
      </c>
      <c r="V188" s="2">
        <f t="shared" si="55"/>
        <v>1080</v>
      </c>
      <c r="W188" s="2" t="str">
        <f t="shared" si="58"/>
        <v/>
      </c>
      <c r="X188" s="2">
        <f t="shared" si="56"/>
        <v>132.08000000000001</v>
      </c>
      <c r="Y188" s="6">
        <f t="shared" si="44"/>
        <v>816500</v>
      </c>
      <c r="Z188" s="6">
        <f t="shared" si="45"/>
        <v>0</v>
      </c>
      <c r="AA188" s="4">
        <f>SUM(P188:$P$759)+$Z$25</f>
        <v>1714500.0000000026</v>
      </c>
      <c r="AB188" s="4">
        <f>SUM(V188:$W$759)</f>
        <v>347663.68000000011</v>
      </c>
      <c r="AC188" s="4">
        <f t="shared" si="57"/>
        <v>898000.00000000256</v>
      </c>
    </row>
    <row r="189" spans="1:29" x14ac:dyDescent="0.15">
      <c r="A189">
        <v>1</v>
      </c>
      <c r="B189" s="1">
        <v>42530</v>
      </c>
      <c r="C189">
        <v>167.2</v>
      </c>
      <c r="D189">
        <v>167.5</v>
      </c>
      <c r="E189">
        <v>164.8</v>
      </c>
      <c r="F189">
        <v>165.1</v>
      </c>
      <c r="G189">
        <v>111728500</v>
      </c>
      <c r="H189" s="2">
        <f t="shared" si="46"/>
        <v>18446375350</v>
      </c>
      <c r="I189">
        <f t="shared" si="40"/>
        <v>-3.5999999999999943</v>
      </c>
      <c r="J189" t="str">
        <f t="shared" si="47"/>
        <v>高値割、安値割</v>
      </c>
      <c r="L189">
        <f t="shared" si="41"/>
        <v>-3.5999999999999943</v>
      </c>
      <c r="M189">
        <f t="shared" si="48"/>
        <v>-3.5999999999999943</v>
      </c>
      <c r="N189">
        <f t="shared" si="49"/>
        <v>-3.5999999999999943</v>
      </c>
      <c r="O189" s="2">
        <f t="shared" si="42"/>
        <v>5000</v>
      </c>
      <c r="P189" s="2">
        <f t="shared" si="50"/>
        <v>-17999.999999999971</v>
      </c>
      <c r="Q189" s="2">
        <f t="shared" si="43"/>
        <v>843500</v>
      </c>
      <c r="R189" s="2" t="str">
        <f t="shared" si="51"/>
        <v>kai</v>
      </c>
      <c r="S189" s="2" t="str">
        <f t="shared" si="52"/>
        <v>kai</v>
      </c>
      <c r="T189" s="2" t="str">
        <f t="shared" si="53"/>
        <v>kai</v>
      </c>
      <c r="U189" s="2" t="str">
        <f t="shared" si="54"/>
        <v/>
      </c>
      <c r="V189" s="2" t="str">
        <f t="shared" si="55"/>
        <v/>
      </c>
      <c r="W189" s="2">
        <f t="shared" si="58"/>
        <v>67.48</v>
      </c>
      <c r="X189" s="2" t="str">
        <f t="shared" si="56"/>
        <v/>
      </c>
      <c r="Y189" s="6">
        <f t="shared" si="44"/>
        <v>825500</v>
      </c>
      <c r="Z189" s="6">
        <f t="shared" si="45"/>
        <v>0</v>
      </c>
      <c r="AA189" s="4">
        <f>SUM(P189:$P$759)+$Z$25</f>
        <v>1705500.0000000026</v>
      </c>
      <c r="AB189" s="4">
        <f>SUM(V189:$W$759)</f>
        <v>346583.68000000011</v>
      </c>
      <c r="AC189" s="4">
        <f t="shared" si="57"/>
        <v>880000.00000000256</v>
      </c>
    </row>
    <row r="190" spans="1:29" x14ac:dyDescent="0.15">
      <c r="A190">
        <v>1</v>
      </c>
      <c r="B190" s="1">
        <v>42529</v>
      </c>
      <c r="C190">
        <v>167.5</v>
      </c>
      <c r="D190">
        <v>168.7</v>
      </c>
      <c r="E190">
        <v>166</v>
      </c>
      <c r="F190">
        <v>168.7</v>
      </c>
      <c r="G190">
        <v>115034600</v>
      </c>
      <c r="H190" s="2">
        <f t="shared" si="46"/>
        <v>19406337020</v>
      </c>
      <c r="I190">
        <f t="shared" si="40"/>
        <v>0.19999999999998863</v>
      </c>
      <c r="J190" t="str">
        <f t="shared" si="47"/>
        <v/>
      </c>
      <c r="L190">
        <f t="shared" si="41"/>
        <v>0.19999999999998863</v>
      </c>
      <c r="M190">
        <f t="shared" si="48"/>
        <v>0.19999999999998863</v>
      </c>
      <c r="N190">
        <f t="shared" si="49"/>
        <v>-0.19999999999998863</v>
      </c>
      <c r="O190" s="2">
        <f t="shared" si="42"/>
        <v>5000</v>
      </c>
      <c r="P190" s="2">
        <f t="shared" si="50"/>
        <v>999.99999999994316</v>
      </c>
      <c r="Q190" s="2">
        <f t="shared" si="43"/>
        <v>842500</v>
      </c>
      <c r="R190" s="2" t="str">
        <f t="shared" si="51"/>
        <v>kai</v>
      </c>
      <c r="S190" s="2" t="str">
        <f t="shared" si="52"/>
        <v>uri</v>
      </c>
      <c r="T190" s="2" t="str">
        <f t="shared" si="53"/>
        <v>kai</v>
      </c>
      <c r="U190" s="2">
        <f t="shared" si="54"/>
        <v>842500</v>
      </c>
      <c r="V190" s="2">
        <f t="shared" si="55"/>
        <v>1080</v>
      </c>
      <c r="W190" s="2">
        <f t="shared" si="58"/>
        <v>134.80000000000001</v>
      </c>
      <c r="X190" s="2" t="str">
        <f t="shared" si="56"/>
        <v/>
      </c>
      <c r="Y190" s="6">
        <f t="shared" si="44"/>
        <v>843500</v>
      </c>
      <c r="Z190" s="6">
        <f t="shared" si="45"/>
        <v>0</v>
      </c>
      <c r="AA190" s="4">
        <f>SUM(P190:$P$759)+$Z$25</f>
        <v>1723500.0000000026</v>
      </c>
      <c r="AB190" s="4">
        <f>SUM(V190:$W$759)</f>
        <v>346516.20000000007</v>
      </c>
      <c r="AC190" s="4">
        <f t="shared" si="57"/>
        <v>880000.00000000256</v>
      </c>
    </row>
    <row r="191" spans="1:29" x14ac:dyDescent="0.15">
      <c r="A191">
        <v>1</v>
      </c>
      <c r="B191" s="1">
        <v>42528</v>
      </c>
      <c r="C191">
        <v>166.9</v>
      </c>
      <c r="D191">
        <v>169.3</v>
      </c>
      <c r="E191">
        <v>165.5</v>
      </c>
      <c r="F191">
        <v>168.5</v>
      </c>
      <c r="G191">
        <v>91990500</v>
      </c>
      <c r="H191" s="2">
        <f t="shared" si="46"/>
        <v>15500399250</v>
      </c>
      <c r="I191">
        <f t="shared" si="40"/>
        <v>1.9000000000000057</v>
      </c>
      <c r="J191" t="str">
        <f t="shared" si="47"/>
        <v>高値超、安値超</v>
      </c>
      <c r="L191">
        <f t="shared" si="41"/>
        <v>-1.9000000000000057</v>
      </c>
      <c r="M191">
        <f t="shared" si="48"/>
        <v>-1.9000000000000057</v>
      </c>
      <c r="N191">
        <f t="shared" si="49"/>
        <v>1.9000000000000057</v>
      </c>
      <c r="O191" s="2">
        <f t="shared" si="42"/>
        <v>5000</v>
      </c>
      <c r="P191" s="2">
        <f t="shared" si="50"/>
        <v>-9500.0000000000291</v>
      </c>
      <c r="Q191" s="2">
        <f t="shared" si="43"/>
        <v>833000</v>
      </c>
      <c r="R191" s="2" t="str">
        <f t="shared" si="51"/>
        <v>uri</v>
      </c>
      <c r="S191" s="2" t="str">
        <f t="shared" si="52"/>
        <v>kai</v>
      </c>
      <c r="T191" s="2" t="str">
        <f t="shared" si="53"/>
        <v>uri</v>
      </c>
      <c r="U191" s="2">
        <f t="shared" si="54"/>
        <v>833000</v>
      </c>
      <c r="V191" s="2">
        <f t="shared" si="55"/>
        <v>1080</v>
      </c>
      <c r="W191" s="2" t="str">
        <f t="shared" si="58"/>
        <v/>
      </c>
      <c r="X191" s="2">
        <f t="shared" si="56"/>
        <v>133.28</v>
      </c>
      <c r="Y191" s="6">
        <f t="shared" si="44"/>
        <v>842500</v>
      </c>
      <c r="Z191" s="6">
        <f t="shared" si="45"/>
        <v>0</v>
      </c>
      <c r="AA191" s="4">
        <f>SUM(P191:$P$759)+$Z$25</f>
        <v>1722500.0000000026</v>
      </c>
      <c r="AB191" s="4">
        <f>SUM(V191:$W$759)</f>
        <v>345301.40000000008</v>
      </c>
      <c r="AC191" s="4">
        <f t="shared" si="57"/>
        <v>880000.00000000256</v>
      </c>
    </row>
    <row r="192" spans="1:29" x14ac:dyDescent="0.15">
      <c r="A192">
        <v>1</v>
      </c>
      <c r="B192" s="1">
        <v>42527</v>
      </c>
      <c r="C192">
        <v>165.8</v>
      </c>
      <c r="D192">
        <v>166.8</v>
      </c>
      <c r="E192">
        <v>163.80000000000001</v>
      </c>
      <c r="F192">
        <v>166.6</v>
      </c>
      <c r="G192">
        <v>120930000</v>
      </c>
      <c r="H192" s="2">
        <f t="shared" si="46"/>
        <v>20146938000</v>
      </c>
      <c r="I192">
        <f t="shared" si="40"/>
        <v>-2</v>
      </c>
      <c r="J192" t="str">
        <f t="shared" si="47"/>
        <v>高値割、安値割</v>
      </c>
      <c r="L192">
        <f t="shared" si="41"/>
        <v>-2</v>
      </c>
      <c r="M192">
        <f t="shared" si="48"/>
        <v>-2</v>
      </c>
      <c r="N192">
        <f t="shared" si="49"/>
        <v>-2</v>
      </c>
      <c r="O192" s="2">
        <f t="shared" si="42"/>
        <v>5000</v>
      </c>
      <c r="P192" s="2">
        <f t="shared" si="50"/>
        <v>-10000</v>
      </c>
      <c r="Q192" s="2">
        <f t="shared" si="43"/>
        <v>843000</v>
      </c>
      <c r="R192" s="2" t="str">
        <f t="shared" si="51"/>
        <v>kai</v>
      </c>
      <c r="S192" s="2" t="str">
        <f t="shared" si="52"/>
        <v>kai</v>
      </c>
      <c r="T192" s="2" t="str">
        <f t="shared" si="53"/>
        <v>kai</v>
      </c>
      <c r="U192" s="2">
        <f t="shared" si="54"/>
        <v>843000</v>
      </c>
      <c r="V192" s="2">
        <f t="shared" si="55"/>
        <v>1080</v>
      </c>
      <c r="W192" s="2">
        <f t="shared" si="58"/>
        <v>134.88</v>
      </c>
      <c r="X192" s="2" t="str">
        <f t="shared" si="56"/>
        <v/>
      </c>
      <c r="Y192" s="6">
        <f t="shared" si="44"/>
        <v>833000</v>
      </c>
      <c r="Z192" s="6">
        <f t="shared" si="45"/>
        <v>0</v>
      </c>
      <c r="AA192" s="4">
        <f>SUM(P192:$P$759)+$Z$25</f>
        <v>1732000.0000000026</v>
      </c>
      <c r="AB192" s="4">
        <f>SUM(V192:$W$759)</f>
        <v>344221.40000000014</v>
      </c>
      <c r="AC192" s="4">
        <f t="shared" si="57"/>
        <v>899000.00000000256</v>
      </c>
    </row>
    <row r="193" spans="1:29" x14ac:dyDescent="0.15">
      <c r="A193">
        <v>1</v>
      </c>
      <c r="B193" s="1">
        <v>42524</v>
      </c>
      <c r="C193">
        <v>167.5</v>
      </c>
      <c r="D193">
        <v>169.2</v>
      </c>
      <c r="E193">
        <v>167.4</v>
      </c>
      <c r="F193">
        <v>168.6</v>
      </c>
      <c r="G193">
        <v>83953400</v>
      </c>
      <c r="H193" s="2">
        <f t="shared" si="46"/>
        <v>14154543240</v>
      </c>
      <c r="I193">
        <f t="shared" si="40"/>
        <v>0.69999999999998863</v>
      </c>
      <c r="J193" t="str">
        <f t="shared" si="47"/>
        <v/>
      </c>
      <c r="L193">
        <f t="shared" si="41"/>
        <v>-0.69999999999998863</v>
      </c>
      <c r="M193">
        <f t="shared" si="48"/>
        <v>-0.69999999999998863</v>
      </c>
      <c r="N193">
        <f t="shared" si="49"/>
        <v>0.69999999999998863</v>
      </c>
      <c r="O193" s="2">
        <f t="shared" si="42"/>
        <v>5000</v>
      </c>
      <c r="P193" s="2">
        <f t="shared" si="50"/>
        <v>-3499.9999999999432</v>
      </c>
      <c r="Q193" s="2">
        <f t="shared" si="43"/>
        <v>839500</v>
      </c>
      <c r="R193" s="2" t="str">
        <f t="shared" si="51"/>
        <v>uri</v>
      </c>
      <c r="S193" s="2" t="str">
        <f t="shared" si="52"/>
        <v>kai</v>
      </c>
      <c r="T193" s="2" t="str">
        <f t="shared" si="53"/>
        <v>uri</v>
      </c>
      <c r="U193" s="2">
        <f t="shared" si="54"/>
        <v>839500</v>
      </c>
      <c r="V193" s="2">
        <f t="shared" si="55"/>
        <v>1080</v>
      </c>
      <c r="W193" s="2" t="str">
        <f t="shared" si="58"/>
        <v/>
      </c>
      <c r="X193" s="2">
        <f t="shared" si="56"/>
        <v>134.32</v>
      </c>
      <c r="Y193" s="6">
        <f t="shared" si="44"/>
        <v>843000</v>
      </c>
      <c r="Z193" s="6">
        <f t="shared" si="45"/>
        <v>0</v>
      </c>
      <c r="AA193" s="4">
        <f>SUM(P193:$P$759)+$Z$25</f>
        <v>1742000.0000000026</v>
      </c>
      <c r="AB193" s="4">
        <f>SUM(V193:$W$759)</f>
        <v>343006.52000000014</v>
      </c>
      <c r="AC193" s="4">
        <f t="shared" si="57"/>
        <v>899000.00000000256</v>
      </c>
    </row>
    <row r="194" spans="1:29" x14ac:dyDescent="0.15">
      <c r="A194">
        <v>1</v>
      </c>
      <c r="B194" s="1">
        <v>42523</v>
      </c>
      <c r="C194">
        <v>172</v>
      </c>
      <c r="D194">
        <v>172.1</v>
      </c>
      <c r="E194">
        <v>167.4</v>
      </c>
      <c r="F194">
        <v>167.9</v>
      </c>
      <c r="G194">
        <v>146657100</v>
      </c>
      <c r="H194" s="2">
        <f t="shared" si="46"/>
        <v>24623727090</v>
      </c>
      <c r="I194">
        <f t="shared" si="40"/>
        <v>-5</v>
      </c>
      <c r="J194" t="str">
        <f t="shared" si="47"/>
        <v>高値割、安値割</v>
      </c>
      <c r="L194">
        <f t="shared" si="41"/>
        <v>-5</v>
      </c>
      <c r="M194">
        <f t="shared" si="48"/>
        <v>-5</v>
      </c>
      <c r="N194">
        <f t="shared" si="49"/>
        <v>5</v>
      </c>
      <c r="O194" s="2">
        <f t="shared" si="42"/>
        <v>5000</v>
      </c>
      <c r="P194" s="2">
        <f t="shared" si="50"/>
        <v>-25000</v>
      </c>
      <c r="Q194" s="2">
        <f t="shared" si="43"/>
        <v>864500</v>
      </c>
      <c r="R194" s="2" t="str">
        <f t="shared" si="51"/>
        <v>kai</v>
      </c>
      <c r="S194" s="2" t="str">
        <f t="shared" si="52"/>
        <v>uri</v>
      </c>
      <c r="T194" s="2" t="str">
        <f t="shared" si="53"/>
        <v>kai</v>
      </c>
      <c r="U194" s="2" t="str">
        <f t="shared" si="54"/>
        <v/>
      </c>
      <c r="V194" s="2" t="str">
        <f t="shared" si="55"/>
        <v/>
      </c>
      <c r="W194" s="2">
        <f t="shared" si="58"/>
        <v>69.16</v>
      </c>
      <c r="X194" s="2" t="str">
        <f t="shared" si="56"/>
        <v/>
      </c>
      <c r="Y194" s="6">
        <f t="shared" si="44"/>
        <v>839500</v>
      </c>
      <c r="Z194" s="6">
        <f t="shared" si="45"/>
        <v>0</v>
      </c>
      <c r="AA194" s="4">
        <f>SUM(P194:$P$759)+$Z$25</f>
        <v>1745500.0000000026</v>
      </c>
      <c r="AB194" s="4">
        <f>SUM(V194:$W$759)</f>
        <v>341926.52000000014</v>
      </c>
      <c r="AC194" s="4">
        <f t="shared" si="57"/>
        <v>906000.00000000256</v>
      </c>
    </row>
    <row r="195" spans="1:29" x14ac:dyDescent="0.15">
      <c r="A195">
        <v>1</v>
      </c>
      <c r="B195" s="1">
        <v>42522</v>
      </c>
      <c r="C195">
        <v>173</v>
      </c>
      <c r="D195">
        <v>175.9</v>
      </c>
      <c r="E195">
        <v>172.1</v>
      </c>
      <c r="F195">
        <v>172.9</v>
      </c>
      <c r="G195">
        <v>122417600</v>
      </c>
      <c r="H195" s="2">
        <f t="shared" si="46"/>
        <v>21166003040</v>
      </c>
      <c r="I195">
        <f t="shared" si="40"/>
        <v>-1.5</v>
      </c>
      <c r="J195" t="str">
        <f t="shared" si="47"/>
        <v>高値超、安値超</v>
      </c>
      <c r="L195">
        <f t="shared" si="41"/>
        <v>-1.5</v>
      </c>
      <c r="M195">
        <f t="shared" si="48"/>
        <v>-1.5</v>
      </c>
      <c r="N195">
        <f t="shared" si="49"/>
        <v>1.5</v>
      </c>
      <c r="O195" s="2">
        <f t="shared" si="42"/>
        <v>5000</v>
      </c>
      <c r="P195" s="2">
        <f t="shared" si="50"/>
        <v>-7500</v>
      </c>
      <c r="Q195" s="2">
        <f t="shared" si="43"/>
        <v>872000</v>
      </c>
      <c r="R195" s="2" t="str">
        <f t="shared" si="51"/>
        <v>kai</v>
      </c>
      <c r="S195" s="2" t="str">
        <f t="shared" si="52"/>
        <v>uri</v>
      </c>
      <c r="T195" s="2" t="str">
        <f t="shared" si="53"/>
        <v>kai</v>
      </c>
      <c r="U195" s="2" t="str">
        <f t="shared" si="54"/>
        <v/>
      </c>
      <c r="V195" s="2" t="str">
        <f t="shared" si="55"/>
        <v/>
      </c>
      <c r="W195" s="2">
        <f t="shared" si="58"/>
        <v>69.760000000000005</v>
      </c>
      <c r="X195" s="2" t="str">
        <f t="shared" si="56"/>
        <v/>
      </c>
      <c r="Y195" s="6">
        <f t="shared" si="44"/>
        <v>864500</v>
      </c>
      <c r="Z195" s="6">
        <f t="shared" si="45"/>
        <v>0</v>
      </c>
      <c r="AA195" s="4">
        <f>SUM(P195:$P$759)+$Z$25</f>
        <v>1770500.0000000026</v>
      </c>
      <c r="AB195" s="4">
        <f>SUM(V195:$W$759)</f>
        <v>341857.3600000001</v>
      </c>
      <c r="AC195" s="4">
        <f t="shared" si="57"/>
        <v>906000.00000000256</v>
      </c>
    </row>
    <row r="196" spans="1:29" x14ac:dyDescent="0.15">
      <c r="A196">
        <v>1</v>
      </c>
      <c r="B196" s="1">
        <v>42521</v>
      </c>
      <c r="C196">
        <v>172</v>
      </c>
      <c r="D196">
        <v>175</v>
      </c>
      <c r="E196">
        <v>171.2</v>
      </c>
      <c r="F196">
        <v>174.4</v>
      </c>
      <c r="G196">
        <v>143244200</v>
      </c>
      <c r="H196" s="2">
        <f t="shared" si="46"/>
        <v>24981788480</v>
      </c>
      <c r="I196">
        <f t="shared" si="40"/>
        <v>2.3000000000000114</v>
      </c>
      <c r="J196" t="str">
        <f t="shared" si="47"/>
        <v>高値超、安値超</v>
      </c>
      <c r="L196">
        <f t="shared" si="41"/>
        <v>2.3000000000000114</v>
      </c>
      <c r="M196">
        <f t="shared" si="48"/>
        <v>2.3000000000000114</v>
      </c>
      <c r="N196">
        <f t="shared" si="49"/>
        <v>-2.3000000000000114</v>
      </c>
      <c r="O196" s="2">
        <f t="shared" si="42"/>
        <v>5000</v>
      </c>
      <c r="P196" s="2">
        <f t="shared" si="50"/>
        <v>11500.000000000056</v>
      </c>
      <c r="Q196" s="2">
        <f t="shared" si="43"/>
        <v>860500</v>
      </c>
      <c r="R196" s="2" t="str">
        <f t="shared" si="51"/>
        <v>kai</v>
      </c>
      <c r="S196" s="2" t="str">
        <f t="shared" si="52"/>
        <v>uri</v>
      </c>
      <c r="T196" s="2" t="str">
        <f t="shared" si="53"/>
        <v>kai</v>
      </c>
      <c r="U196" s="2" t="str">
        <f t="shared" si="54"/>
        <v/>
      </c>
      <c r="V196" s="2" t="str">
        <f t="shared" si="55"/>
        <v/>
      </c>
      <c r="W196" s="2">
        <f t="shared" si="58"/>
        <v>68.84</v>
      </c>
      <c r="X196" s="2" t="str">
        <f t="shared" si="56"/>
        <v/>
      </c>
      <c r="Y196" s="6">
        <f t="shared" si="44"/>
        <v>872000</v>
      </c>
      <c r="Z196" s="6">
        <f t="shared" si="45"/>
        <v>0</v>
      </c>
      <c r="AA196" s="4">
        <f>SUM(P196:$P$759)+$Z$25</f>
        <v>1778000.0000000023</v>
      </c>
      <c r="AB196" s="4">
        <f>SUM(V196:$W$759)</f>
        <v>341787.60000000009</v>
      </c>
      <c r="AC196" s="4">
        <f t="shared" si="57"/>
        <v>906000.00000000233</v>
      </c>
    </row>
    <row r="197" spans="1:29" x14ac:dyDescent="0.15">
      <c r="A197">
        <v>1</v>
      </c>
      <c r="B197" s="1">
        <v>42520</v>
      </c>
      <c r="C197">
        <v>172.9</v>
      </c>
      <c r="D197">
        <v>172.9</v>
      </c>
      <c r="E197">
        <v>170.5</v>
      </c>
      <c r="F197">
        <v>172.1</v>
      </c>
      <c r="G197">
        <v>77200500</v>
      </c>
      <c r="H197" s="2">
        <f t="shared" si="46"/>
        <v>13286206050</v>
      </c>
      <c r="I197">
        <f t="shared" si="40"/>
        <v>0.79999999999998295</v>
      </c>
      <c r="J197" t="str">
        <f t="shared" si="47"/>
        <v>高値超、安値超</v>
      </c>
      <c r="L197">
        <f t="shared" si="41"/>
        <v>0.79999999999998295</v>
      </c>
      <c r="M197">
        <f t="shared" si="48"/>
        <v>0.79999999999998295</v>
      </c>
      <c r="N197">
        <f t="shared" si="49"/>
        <v>0.79999999999998295</v>
      </c>
      <c r="O197" s="2">
        <f t="shared" si="42"/>
        <v>5000</v>
      </c>
      <c r="P197" s="2">
        <f t="shared" si="50"/>
        <v>3999.9999999999145</v>
      </c>
      <c r="Q197" s="2">
        <f t="shared" si="43"/>
        <v>856500</v>
      </c>
      <c r="R197" s="2" t="str">
        <f t="shared" si="51"/>
        <v>kai</v>
      </c>
      <c r="S197" s="2" t="str">
        <f t="shared" si="52"/>
        <v>kai</v>
      </c>
      <c r="T197" s="2" t="str">
        <f t="shared" si="53"/>
        <v>kai</v>
      </c>
      <c r="U197" s="2" t="str">
        <f t="shared" si="54"/>
        <v/>
      </c>
      <c r="V197" s="2" t="str">
        <f t="shared" si="55"/>
        <v/>
      </c>
      <c r="W197" s="2">
        <f t="shared" si="58"/>
        <v>68.52</v>
      </c>
      <c r="X197" s="2" t="str">
        <f t="shared" si="56"/>
        <v/>
      </c>
      <c r="Y197" s="6">
        <f t="shared" si="44"/>
        <v>860500</v>
      </c>
      <c r="Z197" s="6">
        <f t="shared" si="45"/>
        <v>0</v>
      </c>
      <c r="AA197" s="4">
        <f>SUM(P197:$P$759)+$Z$25</f>
        <v>1766500.0000000023</v>
      </c>
      <c r="AB197" s="4">
        <f>SUM(V197:$W$759)</f>
        <v>341718.76000000013</v>
      </c>
      <c r="AC197" s="4">
        <f t="shared" si="57"/>
        <v>906000.00000000233</v>
      </c>
    </row>
    <row r="198" spans="1:29" x14ac:dyDescent="0.15">
      <c r="A198">
        <v>1</v>
      </c>
      <c r="B198" s="1">
        <v>42517</v>
      </c>
      <c r="C198">
        <v>170.2</v>
      </c>
      <c r="D198">
        <v>171.4</v>
      </c>
      <c r="E198">
        <v>169.4</v>
      </c>
      <c r="F198">
        <v>171.3</v>
      </c>
      <c r="G198">
        <v>89407400</v>
      </c>
      <c r="H198" s="2">
        <f t="shared" si="46"/>
        <v>15315487620.000002</v>
      </c>
      <c r="I198">
        <f t="shared" si="40"/>
        <v>1.9000000000000057</v>
      </c>
      <c r="J198" t="str">
        <f t="shared" si="47"/>
        <v/>
      </c>
      <c r="L198">
        <f t="shared" si="41"/>
        <v>1.9000000000000057</v>
      </c>
      <c r="M198">
        <f t="shared" si="48"/>
        <v>1.9000000000000057</v>
      </c>
      <c r="N198">
        <f t="shared" si="49"/>
        <v>1.9000000000000057</v>
      </c>
      <c r="O198" s="2">
        <f t="shared" si="42"/>
        <v>5000</v>
      </c>
      <c r="P198" s="2">
        <f t="shared" si="50"/>
        <v>9500.0000000000291</v>
      </c>
      <c r="Q198" s="2">
        <f t="shared" si="43"/>
        <v>847000</v>
      </c>
      <c r="R198" s="2" t="str">
        <f t="shared" si="51"/>
        <v>kai</v>
      </c>
      <c r="S198" s="2" t="str">
        <f t="shared" si="52"/>
        <v>kai</v>
      </c>
      <c r="T198" s="2" t="str">
        <f t="shared" si="53"/>
        <v>kai</v>
      </c>
      <c r="U198" s="2" t="str">
        <f t="shared" si="54"/>
        <v/>
      </c>
      <c r="V198" s="2" t="str">
        <f t="shared" si="55"/>
        <v/>
      </c>
      <c r="W198" s="2">
        <f t="shared" si="58"/>
        <v>67.760000000000005</v>
      </c>
      <c r="X198" s="2" t="str">
        <f t="shared" si="56"/>
        <v/>
      </c>
      <c r="Y198" s="6">
        <f t="shared" si="44"/>
        <v>856500</v>
      </c>
      <c r="Z198" s="6">
        <f t="shared" si="45"/>
        <v>0</v>
      </c>
      <c r="AA198" s="4">
        <f>SUM(P198:$P$759)+$Z$25</f>
        <v>1762500.0000000028</v>
      </c>
      <c r="AB198" s="4">
        <f>SUM(V198:$W$759)</f>
        <v>341650.24000000011</v>
      </c>
      <c r="AC198" s="4">
        <f t="shared" si="57"/>
        <v>906000.00000000279</v>
      </c>
    </row>
    <row r="199" spans="1:29" x14ac:dyDescent="0.15">
      <c r="A199">
        <v>1</v>
      </c>
      <c r="B199" s="1">
        <v>42516</v>
      </c>
      <c r="C199">
        <v>171.4</v>
      </c>
      <c r="D199">
        <v>171.6</v>
      </c>
      <c r="E199">
        <v>169.2</v>
      </c>
      <c r="F199">
        <v>169.4</v>
      </c>
      <c r="G199">
        <v>115734100</v>
      </c>
      <c r="H199" s="2">
        <f t="shared" si="46"/>
        <v>19605356540</v>
      </c>
      <c r="I199">
        <f t="shared" si="40"/>
        <v>-0.40000000000000568</v>
      </c>
      <c r="J199" t="str">
        <f t="shared" si="47"/>
        <v/>
      </c>
      <c r="L199">
        <f t="shared" si="41"/>
        <v>-0.40000000000000568</v>
      </c>
      <c r="M199">
        <f t="shared" si="48"/>
        <v>-0.40000000000000568</v>
      </c>
      <c r="N199">
        <f t="shared" si="49"/>
        <v>0.40000000000000568</v>
      </c>
      <c r="O199" s="2">
        <f t="shared" si="42"/>
        <v>5000</v>
      </c>
      <c r="P199" s="2">
        <f t="shared" si="50"/>
        <v>-2000.0000000000284</v>
      </c>
      <c r="Q199" s="2">
        <f t="shared" si="43"/>
        <v>849000</v>
      </c>
      <c r="R199" s="2" t="str">
        <f t="shared" si="51"/>
        <v>kai</v>
      </c>
      <c r="S199" s="2" t="str">
        <f t="shared" si="52"/>
        <v>uri</v>
      </c>
      <c r="T199" s="2" t="str">
        <f t="shared" si="53"/>
        <v>kai</v>
      </c>
      <c r="U199" s="2" t="str">
        <f t="shared" si="54"/>
        <v/>
      </c>
      <c r="V199" s="2" t="str">
        <f t="shared" si="55"/>
        <v/>
      </c>
      <c r="W199" s="2">
        <f t="shared" si="58"/>
        <v>67.92</v>
      </c>
      <c r="X199" s="2" t="str">
        <f t="shared" si="56"/>
        <v/>
      </c>
      <c r="Y199" s="6">
        <f t="shared" si="44"/>
        <v>847000</v>
      </c>
      <c r="Z199" s="6">
        <f t="shared" si="45"/>
        <v>0</v>
      </c>
      <c r="AA199" s="4">
        <f>SUM(P199:$P$759)+$Z$25</f>
        <v>1753000.0000000026</v>
      </c>
      <c r="AB199" s="4">
        <f>SUM(V199:$W$759)</f>
        <v>341582.4800000001</v>
      </c>
      <c r="AC199" s="4">
        <f t="shared" si="57"/>
        <v>906000.00000000256</v>
      </c>
    </row>
    <row r="200" spans="1:29" x14ac:dyDescent="0.15">
      <c r="A200">
        <v>1</v>
      </c>
      <c r="B200" s="1">
        <v>42515</v>
      </c>
      <c r="C200">
        <v>170.1</v>
      </c>
      <c r="D200">
        <v>171.2</v>
      </c>
      <c r="E200">
        <v>169.2</v>
      </c>
      <c r="F200">
        <v>169.8</v>
      </c>
      <c r="G200">
        <v>108451400</v>
      </c>
      <c r="H200" s="2">
        <f t="shared" si="46"/>
        <v>18415047720</v>
      </c>
      <c r="I200">
        <f t="shared" si="40"/>
        <v>1.7000000000000171</v>
      </c>
      <c r="J200" t="str">
        <f t="shared" si="47"/>
        <v>高値超、安値超</v>
      </c>
      <c r="L200">
        <f t="shared" si="41"/>
        <v>1.7000000000000171</v>
      </c>
      <c r="M200">
        <f t="shared" si="48"/>
        <v>1.7000000000000171</v>
      </c>
      <c r="N200">
        <f t="shared" si="49"/>
        <v>1.7000000000000171</v>
      </c>
      <c r="O200" s="2">
        <f t="shared" si="42"/>
        <v>5000</v>
      </c>
      <c r="P200" s="2">
        <f t="shared" si="50"/>
        <v>8500.0000000000855</v>
      </c>
      <c r="Q200" s="2">
        <f t="shared" si="43"/>
        <v>840500</v>
      </c>
      <c r="R200" s="2" t="str">
        <f t="shared" si="51"/>
        <v>kai</v>
      </c>
      <c r="S200" s="2" t="str">
        <f t="shared" si="52"/>
        <v>kai</v>
      </c>
      <c r="T200" s="2" t="str">
        <f t="shared" si="53"/>
        <v>kai</v>
      </c>
      <c r="U200" s="2">
        <f t="shared" si="54"/>
        <v>840500</v>
      </c>
      <c r="V200" s="2">
        <f t="shared" si="55"/>
        <v>1080</v>
      </c>
      <c r="W200" s="2">
        <f t="shared" si="58"/>
        <v>134.47999999999999</v>
      </c>
      <c r="X200" s="2" t="str">
        <f t="shared" si="56"/>
        <v/>
      </c>
      <c r="Y200" s="6">
        <f t="shared" si="44"/>
        <v>849000</v>
      </c>
      <c r="Z200" s="6">
        <f t="shared" si="45"/>
        <v>0</v>
      </c>
      <c r="AA200" s="4">
        <f>SUM(P200:$P$759)+$Z$25</f>
        <v>1755000.0000000028</v>
      </c>
      <c r="AB200" s="4">
        <f>SUM(V200:$W$759)</f>
        <v>341514.56000000011</v>
      </c>
      <c r="AC200" s="4">
        <f t="shared" si="57"/>
        <v>906000.00000000279</v>
      </c>
    </row>
    <row r="201" spans="1:29" x14ac:dyDescent="0.15">
      <c r="A201">
        <v>1</v>
      </c>
      <c r="B201" s="1">
        <v>42514</v>
      </c>
      <c r="C201">
        <v>169.2</v>
      </c>
      <c r="D201">
        <v>169.4</v>
      </c>
      <c r="E201">
        <v>167.7</v>
      </c>
      <c r="F201">
        <v>168.1</v>
      </c>
      <c r="G201">
        <v>75582300</v>
      </c>
      <c r="H201" s="2">
        <f t="shared" si="46"/>
        <v>12705384630</v>
      </c>
      <c r="I201">
        <f t="shared" si="40"/>
        <v>-1.9000000000000057</v>
      </c>
      <c r="J201" t="str">
        <f t="shared" si="47"/>
        <v/>
      </c>
      <c r="L201">
        <f t="shared" si="41"/>
        <v>1.9000000000000057</v>
      </c>
      <c r="M201">
        <f t="shared" si="48"/>
        <v>1.9000000000000057</v>
      </c>
      <c r="N201">
        <f t="shared" si="49"/>
        <v>-1.9000000000000057</v>
      </c>
      <c r="O201" s="2">
        <f t="shared" si="42"/>
        <v>5000</v>
      </c>
      <c r="P201" s="2">
        <f t="shared" si="50"/>
        <v>9500.0000000000291</v>
      </c>
      <c r="Q201" s="2">
        <f t="shared" si="43"/>
        <v>850000</v>
      </c>
      <c r="R201" s="2" t="str">
        <f t="shared" si="51"/>
        <v>uri</v>
      </c>
      <c r="S201" s="2" t="str">
        <f t="shared" si="52"/>
        <v>kai</v>
      </c>
      <c r="T201" s="2" t="str">
        <f t="shared" si="53"/>
        <v>uri</v>
      </c>
      <c r="U201" s="2">
        <f t="shared" si="54"/>
        <v>850000</v>
      </c>
      <c r="V201" s="2">
        <f t="shared" si="55"/>
        <v>1080</v>
      </c>
      <c r="W201" s="2" t="str">
        <f t="shared" si="58"/>
        <v/>
      </c>
      <c r="X201" s="2">
        <f t="shared" si="56"/>
        <v>136</v>
      </c>
      <c r="Y201" s="6">
        <f t="shared" si="44"/>
        <v>840500</v>
      </c>
      <c r="Z201" s="6">
        <f t="shared" si="45"/>
        <v>0</v>
      </c>
      <c r="AA201" s="4">
        <f>SUM(P201:$P$759)+$Z$25</f>
        <v>1746500.0000000026</v>
      </c>
      <c r="AB201" s="4">
        <f>SUM(V201:$W$759)</f>
        <v>340300.08000000013</v>
      </c>
      <c r="AC201" s="4">
        <f t="shared" si="57"/>
        <v>906000.00000000256</v>
      </c>
    </row>
    <row r="202" spans="1:29" x14ac:dyDescent="0.15">
      <c r="A202">
        <v>1</v>
      </c>
      <c r="B202" s="1">
        <v>42513</v>
      </c>
      <c r="C202">
        <v>170.1</v>
      </c>
      <c r="D202">
        <v>170.6</v>
      </c>
      <c r="E202">
        <v>167.1</v>
      </c>
      <c r="F202">
        <v>170</v>
      </c>
      <c r="G202">
        <v>119142700</v>
      </c>
      <c r="H202" s="2">
        <f t="shared" si="46"/>
        <v>20254259000</v>
      </c>
      <c r="I202">
        <f t="shared" si="40"/>
        <v>-0.80000000000001137</v>
      </c>
      <c r="J202" t="str">
        <f t="shared" si="47"/>
        <v>高値割、安値割</v>
      </c>
      <c r="L202">
        <f t="shared" si="41"/>
        <v>-0.80000000000001137</v>
      </c>
      <c r="M202">
        <f t="shared" si="48"/>
        <v>-0.80000000000001137</v>
      </c>
      <c r="N202">
        <f t="shared" si="49"/>
        <v>-0.80000000000001137</v>
      </c>
      <c r="O202" s="2">
        <f t="shared" si="42"/>
        <v>5000</v>
      </c>
      <c r="P202" s="2">
        <f t="shared" si="50"/>
        <v>-4000.0000000000568</v>
      </c>
      <c r="Q202" s="2">
        <f t="shared" si="43"/>
        <v>854000</v>
      </c>
      <c r="R202" s="2" t="str">
        <f t="shared" si="51"/>
        <v>kai</v>
      </c>
      <c r="S202" s="2" t="str">
        <f t="shared" si="52"/>
        <v>kai</v>
      </c>
      <c r="T202" s="2" t="str">
        <f t="shared" si="53"/>
        <v>kai</v>
      </c>
      <c r="U202" s="2" t="str">
        <f t="shared" si="54"/>
        <v/>
      </c>
      <c r="V202" s="2" t="str">
        <f t="shared" si="55"/>
        <v/>
      </c>
      <c r="W202" s="2">
        <f t="shared" si="58"/>
        <v>68.319999999999993</v>
      </c>
      <c r="X202" s="2" t="str">
        <f t="shared" si="56"/>
        <v/>
      </c>
      <c r="Y202" s="6">
        <f t="shared" si="44"/>
        <v>850000</v>
      </c>
      <c r="Z202" s="6">
        <f t="shared" si="45"/>
        <v>0</v>
      </c>
      <c r="AA202" s="4">
        <f>SUM(P202:$P$759)+$Z$25</f>
        <v>1737000.0000000026</v>
      </c>
      <c r="AB202" s="4">
        <f>SUM(V202:$W$759)</f>
        <v>339220.08000000013</v>
      </c>
      <c r="AC202" s="4">
        <f t="shared" si="57"/>
        <v>887000.00000000256</v>
      </c>
    </row>
    <row r="203" spans="1:29" x14ac:dyDescent="0.15">
      <c r="A203">
        <v>1</v>
      </c>
      <c r="B203" s="1">
        <v>42510</v>
      </c>
      <c r="C203">
        <v>169.6</v>
      </c>
      <c r="D203">
        <v>170.8</v>
      </c>
      <c r="E203">
        <v>168.5</v>
      </c>
      <c r="F203">
        <v>170.8</v>
      </c>
      <c r="G203">
        <v>124579100</v>
      </c>
      <c r="H203" s="2">
        <f t="shared" si="46"/>
        <v>21278110280</v>
      </c>
      <c r="I203">
        <f t="shared" si="40"/>
        <v>2.2000000000000171</v>
      </c>
      <c r="J203" t="str">
        <f t="shared" si="47"/>
        <v/>
      </c>
      <c r="L203">
        <f t="shared" si="41"/>
        <v>2.2000000000000171</v>
      </c>
      <c r="M203">
        <f t="shared" si="48"/>
        <v>2.2000000000000171</v>
      </c>
      <c r="N203">
        <f t="shared" si="49"/>
        <v>-2.2000000000000171</v>
      </c>
      <c r="O203" s="2">
        <f t="shared" si="42"/>
        <v>5000</v>
      </c>
      <c r="P203" s="2">
        <f t="shared" si="50"/>
        <v>11000.000000000085</v>
      </c>
      <c r="Q203" s="2">
        <f t="shared" si="43"/>
        <v>843000</v>
      </c>
      <c r="R203" s="2" t="str">
        <f t="shared" si="51"/>
        <v>kai</v>
      </c>
      <c r="S203" s="2" t="str">
        <f t="shared" si="52"/>
        <v>uri</v>
      </c>
      <c r="T203" s="2" t="str">
        <f t="shared" si="53"/>
        <v>kai</v>
      </c>
      <c r="U203" s="2" t="str">
        <f t="shared" si="54"/>
        <v/>
      </c>
      <c r="V203" s="2" t="str">
        <f t="shared" si="55"/>
        <v/>
      </c>
      <c r="W203" s="2">
        <f t="shared" si="58"/>
        <v>67.44</v>
      </c>
      <c r="X203" s="2" t="str">
        <f t="shared" si="56"/>
        <v/>
      </c>
      <c r="Y203" s="6">
        <f t="shared" si="44"/>
        <v>854000</v>
      </c>
      <c r="Z203" s="6">
        <f t="shared" si="45"/>
        <v>0</v>
      </c>
      <c r="AA203" s="4">
        <f>SUM(P203:$P$759)+$Z$25</f>
        <v>1741000.0000000026</v>
      </c>
      <c r="AB203" s="4">
        <f>SUM(V203:$W$759)</f>
        <v>339151.76000000013</v>
      </c>
      <c r="AC203" s="4">
        <f t="shared" si="57"/>
        <v>887000.00000000256</v>
      </c>
    </row>
    <row r="204" spans="1:29" x14ac:dyDescent="0.15">
      <c r="A204">
        <v>1</v>
      </c>
      <c r="B204" s="1">
        <v>42509</v>
      </c>
      <c r="C204">
        <v>172</v>
      </c>
      <c r="D204">
        <v>172.8</v>
      </c>
      <c r="E204">
        <v>167.7</v>
      </c>
      <c r="F204">
        <v>168.6</v>
      </c>
      <c r="G204">
        <v>169201300</v>
      </c>
      <c r="H204" s="2">
        <f t="shared" si="46"/>
        <v>28527339180</v>
      </c>
      <c r="I204">
        <f t="shared" si="40"/>
        <v>0</v>
      </c>
      <c r="J204" t="str">
        <f t="shared" si="47"/>
        <v>高値超、安値超</v>
      </c>
      <c r="L204">
        <f t="shared" si="41"/>
        <v>0</v>
      </c>
      <c r="M204">
        <f t="shared" si="48"/>
        <v>0</v>
      </c>
      <c r="N204">
        <f t="shared" si="49"/>
        <v>0</v>
      </c>
      <c r="O204" s="2">
        <f t="shared" si="42"/>
        <v>5000</v>
      </c>
      <c r="P204" s="2">
        <f t="shared" si="50"/>
        <v>0</v>
      </c>
      <c r="Q204" s="2">
        <f t="shared" si="43"/>
        <v>843000</v>
      </c>
      <c r="R204" s="2" t="str">
        <f t="shared" si="51"/>
        <v>kai</v>
      </c>
      <c r="S204" s="2" t="str">
        <f t="shared" si="52"/>
        <v>uri</v>
      </c>
      <c r="T204" s="2" t="str">
        <f t="shared" si="53"/>
        <v>kai</v>
      </c>
      <c r="U204" s="2" t="str">
        <f t="shared" si="54"/>
        <v/>
      </c>
      <c r="V204" s="2" t="str">
        <f t="shared" si="55"/>
        <v/>
      </c>
      <c r="W204" s="2">
        <f t="shared" si="58"/>
        <v>67.44</v>
      </c>
      <c r="X204" s="2" t="str">
        <f t="shared" si="56"/>
        <v/>
      </c>
      <c r="Y204" s="6">
        <f t="shared" si="44"/>
        <v>843000</v>
      </c>
      <c r="Z204" s="6">
        <f t="shared" si="45"/>
        <v>0</v>
      </c>
      <c r="AA204" s="4">
        <f>SUM(P204:$P$759)+$Z$25</f>
        <v>1730000.0000000026</v>
      </c>
      <c r="AB204" s="4">
        <f>SUM(V204:$W$759)</f>
        <v>339084.32000000012</v>
      </c>
      <c r="AC204" s="4">
        <f t="shared" si="57"/>
        <v>887000.00000000256</v>
      </c>
    </row>
    <row r="205" spans="1:29" x14ac:dyDescent="0.15">
      <c r="A205">
        <v>1</v>
      </c>
      <c r="B205" s="1">
        <v>42508</v>
      </c>
      <c r="C205">
        <v>163.4</v>
      </c>
      <c r="D205">
        <v>169.9</v>
      </c>
      <c r="E205">
        <v>163.4</v>
      </c>
      <c r="F205">
        <v>168.6</v>
      </c>
      <c r="G205">
        <v>184886100</v>
      </c>
      <c r="H205" s="2">
        <f t="shared" si="46"/>
        <v>31171796460</v>
      </c>
      <c r="I205">
        <f t="shared" si="40"/>
        <v>4.4000000000000057</v>
      </c>
      <c r="J205" t="str">
        <f t="shared" si="47"/>
        <v>高値超、安値超</v>
      </c>
      <c r="L205">
        <f t="shared" si="41"/>
        <v>4.4000000000000057</v>
      </c>
      <c r="M205">
        <f t="shared" si="48"/>
        <v>4.4000000000000057</v>
      </c>
      <c r="N205">
        <f t="shared" si="49"/>
        <v>4.4000000000000057</v>
      </c>
      <c r="O205" s="2">
        <f t="shared" si="42"/>
        <v>5000</v>
      </c>
      <c r="P205" s="2">
        <f t="shared" si="50"/>
        <v>22000.000000000029</v>
      </c>
      <c r="Q205" s="2">
        <f t="shared" si="43"/>
        <v>821000</v>
      </c>
      <c r="R205" s="2" t="str">
        <f t="shared" si="51"/>
        <v>kai</v>
      </c>
      <c r="S205" s="2" t="str">
        <f t="shared" si="52"/>
        <v>kai</v>
      </c>
      <c r="T205" s="2" t="str">
        <f t="shared" si="53"/>
        <v>kai</v>
      </c>
      <c r="U205" s="2">
        <f t="shared" si="54"/>
        <v>821000</v>
      </c>
      <c r="V205" s="2">
        <f t="shared" si="55"/>
        <v>1080</v>
      </c>
      <c r="W205" s="2">
        <f t="shared" si="58"/>
        <v>131.36000000000001</v>
      </c>
      <c r="X205" s="2" t="str">
        <f t="shared" si="56"/>
        <v/>
      </c>
      <c r="Y205" s="6">
        <f t="shared" si="44"/>
        <v>843000</v>
      </c>
      <c r="Z205" s="6">
        <f t="shared" si="45"/>
        <v>0</v>
      </c>
      <c r="AA205" s="4">
        <f>SUM(P205:$P$759)+$Z$25</f>
        <v>1730000.0000000026</v>
      </c>
      <c r="AB205" s="4">
        <f>SUM(V205:$W$759)</f>
        <v>339016.88000000012</v>
      </c>
      <c r="AC205" s="4">
        <f t="shared" si="57"/>
        <v>887000.00000000256</v>
      </c>
    </row>
    <row r="206" spans="1:29" x14ac:dyDescent="0.15">
      <c r="A206">
        <v>1</v>
      </c>
      <c r="B206" s="1">
        <v>42507</v>
      </c>
      <c r="C206">
        <v>163.80000000000001</v>
      </c>
      <c r="D206">
        <v>165.5</v>
      </c>
      <c r="E206">
        <v>163.19999999999999</v>
      </c>
      <c r="F206">
        <v>164.2</v>
      </c>
      <c r="G206">
        <v>98274800</v>
      </c>
      <c r="H206" s="2">
        <f t="shared" si="46"/>
        <v>16136722159.999998</v>
      </c>
      <c r="I206">
        <f t="shared" si="40"/>
        <v>1.2999999999999829</v>
      </c>
      <c r="J206" t="str">
        <f t="shared" si="47"/>
        <v/>
      </c>
      <c r="L206">
        <f t="shared" si="41"/>
        <v>-1.2999999999999829</v>
      </c>
      <c r="M206">
        <f t="shared" si="48"/>
        <v>-1.2999999999999829</v>
      </c>
      <c r="N206">
        <f t="shared" si="49"/>
        <v>1.2999999999999829</v>
      </c>
      <c r="O206" s="2">
        <f t="shared" si="42"/>
        <v>5000</v>
      </c>
      <c r="P206" s="2">
        <f t="shared" si="50"/>
        <v>-6499.9999999999145</v>
      </c>
      <c r="Q206" s="2">
        <f t="shared" si="43"/>
        <v>814500</v>
      </c>
      <c r="R206" s="2" t="str">
        <f t="shared" si="51"/>
        <v>uri</v>
      </c>
      <c r="S206" s="2" t="str">
        <f t="shared" si="52"/>
        <v>kai</v>
      </c>
      <c r="T206" s="2" t="str">
        <f t="shared" si="53"/>
        <v>uri</v>
      </c>
      <c r="U206" s="2">
        <f t="shared" si="54"/>
        <v>814500</v>
      </c>
      <c r="V206" s="2">
        <f t="shared" si="55"/>
        <v>1080</v>
      </c>
      <c r="W206" s="2" t="str">
        <f t="shared" si="58"/>
        <v/>
      </c>
      <c r="X206" s="2">
        <f t="shared" si="56"/>
        <v>130.32</v>
      </c>
      <c r="Y206" s="6">
        <f t="shared" si="44"/>
        <v>821000</v>
      </c>
      <c r="Z206" s="6">
        <f t="shared" si="45"/>
        <v>0</v>
      </c>
      <c r="AA206" s="4">
        <f>SUM(P206:$P$759)+$Z$25</f>
        <v>1708000.0000000023</v>
      </c>
      <c r="AB206" s="4">
        <f>SUM(V206:$W$759)</f>
        <v>337805.52000000014</v>
      </c>
      <c r="AC206" s="4">
        <f t="shared" si="57"/>
        <v>887000.00000000233</v>
      </c>
    </row>
    <row r="207" spans="1:29" x14ac:dyDescent="0.15">
      <c r="A207">
        <v>1</v>
      </c>
      <c r="B207" s="1">
        <v>42506</v>
      </c>
      <c r="C207">
        <v>162.80000000000001</v>
      </c>
      <c r="D207">
        <v>166.2</v>
      </c>
      <c r="E207">
        <v>161.6</v>
      </c>
      <c r="F207">
        <v>162.9</v>
      </c>
      <c r="G207">
        <v>135067300</v>
      </c>
      <c r="H207" s="2">
        <f t="shared" si="46"/>
        <v>22002463170</v>
      </c>
      <c r="I207">
        <f t="shared" si="40"/>
        <v>-1.1999999999999886</v>
      </c>
      <c r="J207" t="str">
        <f t="shared" si="47"/>
        <v>高値割、安値割</v>
      </c>
      <c r="L207">
        <f t="shared" si="41"/>
        <v>-1.1999999999999886</v>
      </c>
      <c r="M207">
        <f t="shared" si="48"/>
        <v>-1.1999999999999886</v>
      </c>
      <c r="N207">
        <f t="shared" si="49"/>
        <v>1.1999999999999886</v>
      </c>
      <c r="O207" s="2">
        <f t="shared" si="42"/>
        <v>5000</v>
      </c>
      <c r="P207" s="2">
        <f t="shared" si="50"/>
        <v>-5999.9999999999436</v>
      </c>
      <c r="Q207" s="2">
        <f t="shared" si="43"/>
        <v>820500</v>
      </c>
      <c r="R207" s="2" t="str">
        <f t="shared" si="51"/>
        <v>kai</v>
      </c>
      <c r="S207" s="2" t="str">
        <f t="shared" si="52"/>
        <v>uri</v>
      </c>
      <c r="T207" s="2" t="str">
        <f t="shared" si="53"/>
        <v>kai</v>
      </c>
      <c r="U207" s="2">
        <f t="shared" si="54"/>
        <v>820500</v>
      </c>
      <c r="V207" s="2">
        <f t="shared" si="55"/>
        <v>1080</v>
      </c>
      <c r="W207" s="2">
        <f t="shared" si="58"/>
        <v>131.28</v>
      </c>
      <c r="X207" s="2" t="str">
        <f t="shared" si="56"/>
        <v/>
      </c>
      <c r="Y207" s="6">
        <f t="shared" si="44"/>
        <v>814500</v>
      </c>
      <c r="Z207" s="6">
        <f t="shared" si="45"/>
        <v>0</v>
      </c>
      <c r="AA207" s="4">
        <f>SUM(P207:$P$759)+$Z$25</f>
        <v>1714500.0000000023</v>
      </c>
      <c r="AB207" s="4">
        <f>SUM(V207:$W$759)</f>
        <v>336725.52000000014</v>
      </c>
      <c r="AC207" s="4">
        <f t="shared" si="57"/>
        <v>900000.00000000233</v>
      </c>
    </row>
    <row r="208" spans="1:29" x14ac:dyDescent="0.15">
      <c r="A208">
        <v>1</v>
      </c>
      <c r="B208" s="1">
        <v>42503</v>
      </c>
      <c r="C208">
        <v>167.6</v>
      </c>
      <c r="D208">
        <v>168.6</v>
      </c>
      <c r="E208">
        <v>163.80000000000001</v>
      </c>
      <c r="F208">
        <v>164.1</v>
      </c>
      <c r="G208">
        <v>126268900</v>
      </c>
      <c r="H208" s="2">
        <f t="shared" si="46"/>
        <v>20720726490</v>
      </c>
      <c r="I208">
        <f t="shared" si="40"/>
        <v>-2.9000000000000057</v>
      </c>
      <c r="J208" t="str">
        <f t="shared" si="47"/>
        <v>高値超、安値超</v>
      </c>
      <c r="L208">
        <f t="shared" si="41"/>
        <v>2.9000000000000057</v>
      </c>
      <c r="M208">
        <f t="shared" si="48"/>
        <v>2.9000000000000057</v>
      </c>
      <c r="N208">
        <f t="shared" si="49"/>
        <v>-2.9000000000000057</v>
      </c>
      <c r="O208" s="2">
        <f t="shared" si="42"/>
        <v>5000</v>
      </c>
      <c r="P208" s="2">
        <f t="shared" si="50"/>
        <v>14500.000000000029</v>
      </c>
      <c r="Q208" s="2">
        <f t="shared" si="43"/>
        <v>835000</v>
      </c>
      <c r="R208" s="2" t="str">
        <f t="shared" si="51"/>
        <v>uri</v>
      </c>
      <c r="S208" s="2" t="str">
        <f t="shared" si="52"/>
        <v>kai</v>
      </c>
      <c r="T208" s="2" t="str">
        <f t="shared" si="53"/>
        <v>uri</v>
      </c>
      <c r="U208" s="2">
        <f t="shared" si="54"/>
        <v>835000</v>
      </c>
      <c r="V208" s="2">
        <f t="shared" si="55"/>
        <v>1080</v>
      </c>
      <c r="W208" s="2" t="str">
        <f t="shared" si="58"/>
        <v/>
      </c>
      <c r="X208" s="2">
        <f t="shared" si="56"/>
        <v>133.6</v>
      </c>
      <c r="Y208" s="6">
        <f t="shared" si="44"/>
        <v>820500</v>
      </c>
      <c r="Z208" s="6">
        <f t="shared" si="45"/>
        <v>0</v>
      </c>
      <c r="AA208" s="4">
        <f>SUM(P208:$P$759)+$Z$25</f>
        <v>1720500.0000000023</v>
      </c>
      <c r="AB208" s="4">
        <f>SUM(V208:$W$759)</f>
        <v>335514.24000000011</v>
      </c>
      <c r="AC208" s="4">
        <f t="shared" si="57"/>
        <v>900000.00000000233</v>
      </c>
    </row>
    <row r="209" spans="1:29" x14ac:dyDescent="0.15">
      <c r="A209">
        <v>1</v>
      </c>
      <c r="B209" s="1">
        <v>42502</v>
      </c>
      <c r="C209">
        <v>164.5</v>
      </c>
      <c r="D209">
        <v>167.7</v>
      </c>
      <c r="E209">
        <v>163.4</v>
      </c>
      <c r="F209">
        <v>167</v>
      </c>
      <c r="G209">
        <v>112970800</v>
      </c>
      <c r="H209" s="2">
        <f t="shared" si="46"/>
        <v>18866123600</v>
      </c>
      <c r="I209">
        <f t="shared" si="40"/>
        <v>1.1999999999999886</v>
      </c>
      <c r="J209" t="str">
        <f t="shared" si="47"/>
        <v>高値割、安値割</v>
      </c>
      <c r="L209">
        <f t="shared" si="41"/>
        <v>1.1999999999999886</v>
      </c>
      <c r="M209">
        <f t="shared" si="48"/>
        <v>1.1999999999999886</v>
      </c>
      <c r="N209">
        <f t="shared" si="49"/>
        <v>-1.1999999999999886</v>
      </c>
      <c r="O209" s="2">
        <f t="shared" si="42"/>
        <v>5000</v>
      </c>
      <c r="P209" s="2">
        <f t="shared" si="50"/>
        <v>5999.9999999999436</v>
      </c>
      <c r="Q209" s="2">
        <f t="shared" si="43"/>
        <v>829000</v>
      </c>
      <c r="R209" s="2" t="str">
        <f t="shared" si="51"/>
        <v>kai</v>
      </c>
      <c r="S209" s="2" t="str">
        <f t="shared" si="52"/>
        <v>uri</v>
      </c>
      <c r="T209" s="2" t="str">
        <f t="shared" si="53"/>
        <v>kai</v>
      </c>
      <c r="U209" s="2" t="str">
        <f t="shared" si="54"/>
        <v/>
      </c>
      <c r="V209" s="2" t="str">
        <f t="shared" si="55"/>
        <v/>
      </c>
      <c r="W209" s="2">
        <f t="shared" si="58"/>
        <v>66.319999999999993</v>
      </c>
      <c r="X209" s="2" t="str">
        <f t="shared" si="56"/>
        <v/>
      </c>
      <c r="Y209" s="6">
        <f t="shared" si="44"/>
        <v>835000</v>
      </c>
      <c r="Z209" s="6">
        <f t="shared" si="45"/>
        <v>0</v>
      </c>
      <c r="AA209" s="4">
        <f>SUM(P209:$P$759)+$Z$25</f>
        <v>1706000.0000000023</v>
      </c>
      <c r="AB209" s="4">
        <f>SUM(V209:$W$759)</f>
        <v>334434.24000000011</v>
      </c>
      <c r="AC209" s="4">
        <f t="shared" si="57"/>
        <v>871000.00000000233</v>
      </c>
    </row>
    <row r="210" spans="1:29" x14ac:dyDescent="0.15">
      <c r="A210">
        <v>1</v>
      </c>
      <c r="B210" s="1">
        <v>42501</v>
      </c>
      <c r="C210">
        <v>167.9</v>
      </c>
      <c r="D210">
        <v>169.3</v>
      </c>
      <c r="E210">
        <v>164.9</v>
      </c>
      <c r="F210">
        <v>165.8</v>
      </c>
      <c r="G210">
        <v>143195300</v>
      </c>
      <c r="H210" s="2">
        <f t="shared" si="46"/>
        <v>23741780740</v>
      </c>
      <c r="I210">
        <f t="shared" si="40"/>
        <v>0</v>
      </c>
      <c r="J210" t="str">
        <f t="shared" si="47"/>
        <v>高値超、安値超</v>
      </c>
      <c r="L210">
        <f t="shared" si="41"/>
        <v>0</v>
      </c>
      <c r="M210">
        <f t="shared" si="48"/>
        <v>0</v>
      </c>
      <c r="N210">
        <f t="shared" si="49"/>
        <v>0</v>
      </c>
      <c r="O210" s="2">
        <f t="shared" si="42"/>
        <v>5000</v>
      </c>
      <c r="P210" s="2">
        <f t="shared" si="50"/>
        <v>0</v>
      </c>
      <c r="Q210" s="2">
        <f t="shared" si="43"/>
        <v>829000</v>
      </c>
      <c r="R210" s="2" t="str">
        <f t="shared" si="51"/>
        <v>kai</v>
      </c>
      <c r="S210" s="2" t="str">
        <f t="shared" si="52"/>
        <v>kai</v>
      </c>
      <c r="T210" s="2" t="str">
        <f t="shared" si="53"/>
        <v>kai</v>
      </c>
      <c r="U210" s="2" t="str">
        <f t="shared" si="54"/>
        <v/>
      </c>
      <c r="V210" s="2" t="str">
        <f t="shared" si="55"/>
        <v/>
      </c>
      <c r="W210" s="2">
        <f t="shared" si="58"/>
        <v>66.319999999999993</v>
      </c>
      <c r="X210" s="2" t="str">
        <f t="shared" si="56"/>
        <v/>
      </c>
      <c r="Y210" s="6">
        <f t="shared" si="44"/>
        <v>829000</v>
      </c>
      <c r="Z210" s="6">
        <f t="shared" si="45"/>
        <v>0</v>
      </c>
      <c r="AA210" s="4">
        <f>SUM(P210:$P$759)+$Z$25</f>
        <v>1700000.0000000023</v>
      </c>
      <c r="AB210" s="4">
        <f>SUM(V210:$W$759)</f>
        <v>334367.9200000001</v>
      </c>
      <c r="AC210" s="4">
        <f t="shared" si="57"/>
        <v>871000.00000000233</v>
      </c>
    </row>
    <row r="211" spans="1:29" x14ac:dyDescent="0.15">
      <c r="A211">
        <v>1</v>
      </c>
      <c r="B211" s="1">
        <v>42500</v>
      </c>
      <c r="C211">
        <v>162.5</v>
      </c>
      <c r="D211">
        <v>165.9</v>
      </c>
      <c r="E211">
        <v>159.9</v>
      </c>
      <c r="F211">
        <v>165.8</v>
      </c>
      <c r="G211">
        <v>173667700</v>
      </c>
      <c r="H211" s="2">
        <f t="shared" si="46"/>
        <v>28794104660.000004</v>
      </c>
      <c r="I211">
        <f t="shared" si="40"/>
        <v>4.6000000000000227</v>
      </c>
      <c r="J211" t="str">
        <f t="shared" si="47"/>
        <v/>
      </c>
      <c r="L211">
        <f t="shared" si="41"/>
        <v>4.6000000000000227</v>
      </c>
      <c r="M211">
        <f t="shared" si="48"/>
        <v>4.6000000000000227</v>
      </c>
      <c r="N211">
        <f t="shared" si="49"/>
        <v>4.6000000000000227</v>
      </c>
      <c r="O211" s="2">
        <f t="shared" si="42"/>
        <v>5000</v>
      </c>
      <c r="P211" s="2">
        <f t="shared" si="50"/>
        <v>23000.000000000113</v>
      </c>
      <c r="Q211" s="2">
        <f t="shared" si="43"/>
        <v>806000</v>
      </c>
      <c r="R211" s="2" t="str">
        <f t="shared" si="51"/>
        <v>kai</v>
      </c>
      <c r="S211" s="2" t="str">
        <f t="shared" si="52"/>
        <v>kai</v>
      </c>
      <c r="T211" s="2" t="str">
        <f t="shared" si="53"/>
        <v>kai</v>
      </c>
      <c r="U211" s="2">
        <f t="shared" si="54"/>
        <v>806000</v>
      </c>
      <c r="V211" s="2">
        <f t="shared" si="55"/>
        <v>1080</v>
      </c>
      <c r="W211" s="2">
        <f t="shared" si="58"/>
        <v>128.96</v>
      </c>
      <c r="X211" s="2" t="str">
        <f t="shared" si="56"/>
        <v/>
      </c>
      <c r="Y211" s="6">
        <f t="shared" si="44"/>
        <v>829000</v>
      </c>
      <c r="Z211" s="6">
        <f t="shared" si="45"/>
        <v>0</v>
      </c>
      <c r="AA211" s="4">
        <f>SUM(P211:$P$759)+$Z$25</f>
        <v>1700000.0000000023</v>
      </c>
      <c r="AB211" s="4">
        <f>SUM(V211:$W$759)</f>
        <v>334301.60000000009</v>
      </c>
      <c r="AC211" s="4">
        <f t="shared" si="57"/>
        <v>871000.00000000233</v>
      </c>
    </row>
    <row r="212" spans="1:29" x14ac:dyDescent="0.15">
      <c r="A212">
        <v>1</v>
      </c>
      <c r="B212" s="1">
        <v>42499</v>
      </c>
      <c r="C212">
        <v>161.5</v>
      </c>
      <c r="D212">
        <v>163.19999999999999</v>
      </c>
      <c r="E212">
        <v>160.69999999999999</v>
      </c>
      <c r="F212">
        <v>161.19999999999999</v>
      </c>
      <c r="G212">
        <v>108521600</v>
      </c>
      <c r="H212" s="2">
        <f t="shared" si="46"/>
        <v>17493681920</v>
      </c>
      <c r="I212">
        <f t="shared" si="40"/>
        <v>0.59999999999999432</v>
      </c>
      <c r="J212" t="str">
        <f t="shared" si="47"/>
        <v/>
      </c>
      <c r="L212">
        <f t="shared" si="41"/>
        <v>-0.59999999999999432</v>
      </c>
      <c r="M212">
        <f t="shared" si="48"/>
        <v>-0.59999999999999432</v>
      </c>
      <c r="N212">
        <f t="shared" si="49"/>
        <v>0.59999999999999432</v>
      </c>
      <c r="O212" s="2">
        <f t="shared" si="42"/>
        <v>5000</v>
      </c>
      <c r="P212" s="2">
        <f t="shared" si="50"/>
        <v>-2999.9999999999718</v>
      </c>
      <c r="Q212" s="2">
        <f t="shared" si="43"/>
        <v>803000</v>
      </c>
      <c r="R212" s="2" t="str">
        <f t="shared" si="51"/>
        <v>uri</v>
      </c>
      <c r="S212" s="2" t="str">
        <f t="shared" si="52"/>
        <v>kai</v>
      </c>
      <c r="T212" s="2" t="str">
        <f t="shared" si="53"/>
        <v>uri</v>
      </c>
      <c r="U212" s="2" t="str">
        <f t="shared" si="54"/>
        <v/>
      </c>
      <c r="V212" s="2" t="str">
        <f t="shared" si="55"/>
        <v/>
      </c>
      <c r="W212" s="2" t="str">
        <f t="shared" si="58"/>
        <v/>
      </c>
      <c r="X212" s="2">
        <f t="shared" si="56"/>
        <v>64.239999999999995</v>
      </c>
      <c r="Y212" s="6">
        <f t="shared" si="44"/>
        <v>806000</v>
      </c>
      <c r="Z212" s="6">
        <f t="shared" si="45"/>
        <v>0</v>
      </c>
      <c r="AA212" s="4">
        <f>SUM(P212:$P$759)+$Z$25</f>
        <v>1677000.0000000021</v>
      </c>
      <c r="AB212" s="4">
        <f>SUM(V212:$W$759)</f>
        <v>333092.64000000007</v>
      </c>
      <c r="AC212" s="4">
        <f t="shared" si="57"/>
        <v>871000.0000000021</v>
      </c>
    </row>
    <row r="213" spans="1:29" x14ac:dyDescent="0.15">
      <c r="A213">
        <v>1</v>
      </c>
      <c r="B213" s="1">
        <v>42496</v>
      </c>
      <c r="C213">
        <v>163</v>
      </c>
      <c r="D213">
        <v>163.4</v>
      </c>
      <c r="E213">
        <v>159.6</v>
      </c>
      <c r="F213">
        <v>160.6</v>
      </c>
      <c r="G213">
        <v>136306300</v>
      </c>
      <c r="H213" s="2">
        <f t="shared" si="46"/>
        <v>21890791780</v>
      </c>
      <c r="I213">
        <f t="shared" si="40"/>
        <v>-2.2000000000000171</v>
      </c>
      <c r="J213" t="str">
        <f t="shared" si="47"/>
        <v>高値割、安値割</v>
      </c>
      <c r="L213">
        <f t="shared" si="41"/>
        <v>2.2000000000000171</v>
      </c>
      <c r="M213">
        <f t="shared" si="48"/>
        <v>2.2000000000000171</v>
      </c>
      <c r="N213">
        <f t="shared" si="49"/>
        <v>-2.2000000000000171</v>
      </c>
      <c r="O213" s="2">
        <f t="shared" si="42"/>
        <v>5000</v>
      </c>
      <c r="P213" s="2">
        <f t="shared" si="50"/>
        <v>11000.000000000085</v>
      </c>
      <c r="Q213" s="2">
        <f t="shared" si="43"/>
        <v>814000</v>
      </c>
      <c r="R213" s="2" t="str">
        <f t="shared" si="51"/>
        <v>uri</v>
      </c>
      <c r="S213" s="2" t="str">
        <f t="shared" si="52"/>
        <v>kai</v>
      </c>
      <c r="T213" s="2" t="str">
        <f t="shared" si="53"/>
        <v>uri</v>
      </c>
      <c r="U213" s="2">
        <f t="shared" si="54"/>
        <v>814000</v>
      </c>
      <c r="V213" s="2">
        <f t="shared" si="55"/>
        <v>1080</v>
      </c>
      <c r="W213" s="2" t="str">
        <f t="shared" si="58"/>
        <v/>
      </c>
      <c r="X213" s="2">
        <f t="shared" si="56"/>
        <v>130.24</v>
      </c>
      <c r="Y213" s="6">
        <f t="shared" si="44"/>
        <v>803000</v>
      </c>
      <c r="Z213" s="6">
        <f t="shared" si="45"/>
        <v>0</v>
      </c>
      <c r="AA213" s="4">
        <f>SUM(P213:$P$759)+$Z$25</f>
        <v>1680000.0000000021</v>
      </c>
      <c r="AB213" s="4">
        <f>SUM(V213:$W$759)</f>
        <v>333092.64000000007</v>
      </c>
      <c r="AC213" s="4">
        <f t="shared" si="57"/>
        <v>877000.0000000021</v>
      </c>
    </row>
    <row r="214" spans="1:29" x14ac:dyDescent="0.15">
      <c r="A214">
        <v>1</v>
      </c>
      <c r="B214" s="1">
        <v>42492</v>
      </c>
      <c r="C214">
        <v>160</v>
      </c>
      <c r="D214">
        <v>163.6</v>
      </c>
      <c r="E214">
        <v>159.80000000000001</v>
      </c>
      <c r="F214">
        <v>162.80000000000001</v>
      </c>
      <c r="G214">
        <v>204481300</v>
      </c>
      <c r="H214" s="2">
        <f t="shared" si="46"/>
        <v>33289555640.000004</v>
      </c>
      <c r="I214">
        <f t="shared" si="40"/>
        <v>-5</v>
      </c>
      <c r="J214" t="str">
        <f t="shared" si="47"/>
        <v>高値割、安値割</v>
      </c>
      <c r="L214">
        <f t="shared" si="41"/>
        <v>-5</v>
      </c>
      <c r="M214">
        <f t="shared" si="48"/>
        <v>-5</v>
      </c>
      <c r="N214">
        <f t="shared" si="49"/>
        <v>-5</v>
      </c>
      <c r="O214" s="2">
        <f t="shared" si="42"/>
        <v>5000</v>
      </c>
      <c r="P214" s="2">
        <f t="shared" si="50"/>
        <v>-25000</v>
      </c>
      <c r="Q214" s="2">
        <f t="shared" si="43"/>
        <v>839000</v>
      </c>
      <c r="R214" s="2" t="str">
        <f t="shared" si="51"/>
        <v>kai</v>
      </c>
      <c r="S214" s="2" t="str">
        <f t="shared" si="52"/>
        <v>kai</v>
      </c>
      <c r="T214" s="2" t="str">
        <f t="shared" si="53"/>
        <v>kai</v>
      </c>
      <c r="U214" s="2" t="str">
        <f t="shared" si="54"/>
        <v/>
      </c>
      <c r="V214" s="2" t="str">
        <f t="shared" si="55"/>
        <v/>
      </c>
      <c r="W214" s="2">
        <f t="shared" si="58"/>
        <v>67.12</v>
      </c>
      <c r="X214" s="2" t="str">
        <f t="shared" si="56"/>
        <v/>
      </c>
      <c r="Y214" s="6">
        <f t="shared" si="44"/>
        <v>814000</v>
      </c>
      <c r="Z214" s="6">
        <f t="shared" si="45"/>
        <v>0</v>
      </c>
      <c r="AA214" s="4">
        <f>SUM(P214:$P$759)+$Z$25</f>
        <v>1669000.0000000021</v>
      </c>
      <c r="AB214" s="4">
        <f>SUM(V214:$W$759)</f>
        <v>332012.64000000007</v>
      </c>
      <c r="AC214" s="4">
        <f t="shared" si="57"/>
        <v>855000.0000000021</v>
      </c>
    </row>
    <row r="215" spans="1:29" x14ac:dyDescent="0.15">
      <c r="A215">
        <v>1</v>
      </c>
      <c r="B215" s="1">
        <v>42488</v>
      </c>
      <c r="C215">
        <v>180.6</v>
      </c>
      <c r="D215">
        <v>182.7</v>
      </c>
      <c r="E215">
        <v>167.1</v>
      </c>
      <c r="F215">
        <v>167.8</v>
      </c>
      <c r="G215">
        <v>310502600</v>
      </c>
      <c r="H215" s="2">
        <f t="shared" si="46"/>
        <v>52102336280</v>
      </c>
      <c r="I215">
        <f t="shared" si="40"/>
        <v>-11.599999999999994</v>
      </c>
      <c r="J215" t="str">
        <f t="shared" si="47"/>
        <v/>
      </c>
      <c r="L215">
        <f t="shared" si="41"/>
        <v>-11.599999999999994</v>
      </c>
      <c r="M215">
        <f t="shared" si="48"/>
        <v>-11.599999999999994</v>
      </c>
      <c r="N215">
        <f t="shared" si="49"/>
        <v>-11.599999999999994</v>
      </c>
      <c r="O215" s="2">
        <f t="shared" si="42"/>
        <v>5000</v>
      </c>
      <c r="P215" s="2">
        <f t="shared" si="50"/>
        <v>-57999.999999999971</v>
      </c>
      <c r="Q215" s="2">
        <f t="shared" si="43"/>
        <v>897000</v>
      </c>
      <c r="R215" s="2" t="str">
        <f t="shared" si="51"/>
        <v>kai</v>
      </c>
      <c r="S215" s="2" t="str">
        <f t="shared" si="52"/>
        <v>kai</v>
      </c>
      <c r="T215" s="2" t="str">
        <f t="shared" si="53"/>
        <v>kai</v>
      </c>
      <c r="U215" s="2">
        <f t="shared" si="54"/>
        <v>897000</v>
      </c>
      <c r="V215" s="2">
        <f t="shared" si="55"/>
        <v>1080</v>
      </c>
      <c r="W215" s="2">
        <f t="shared" si="58"/>
        <v>143.52000000000001</v>
      </c>
      <c r="X215" s="2" t="str">
        <f t="shared" si="56"/>
        <v/>
      </c>
      <c r="Y215" s="6">
        <f t="shared" si="44"/>
        <v>839000</v>
      </c>
      <c r="Z215" s="6">
        <f t="shared" si="45"/>
        <v>0</v>
      </c>
      <c r="AA215" s="4">
        <f>SUM(P215:$P$759)+$Z$25</f>
        <v>1694000.0000000021</v>
      </c>
      <c r="AB215" s="4">
        <f>SUM(V215:$W$759)</f>
        <v>331945.52000000008</v>
      </c>
      <c r="AC215" s="4">
        <f t="shared" si="57"/>
        <v>855000.0000000021</v>
      </c>
    </row>
    <row r="216" spans="1:29" x14ac:dyDescent="0.15">
      <c r="A216">
        <v>1</v>
      </c>
      <c r="B216" s="1">
        <v>42487</v>
      </c>
      <c r="C216">
        <v>178.2</v>
      </c>
      <c r="D216">
        <v>180.6</v>
      </c>
      <c r="E216">
        <v>176.8</v>
      </c>
      <c r="F216">
        <v>179.4</v>
      </c>
      <c r="G216">
        <v>122845700</v>
      </c>
      <c r="H216" s="2">
        <f t="shared" si="46"/>
        <v>22038518580</v>
      </c>
      <c r="I216">
        <f t="shared" si="40"/>
        <v>0.40000000000000568</v>
      </c>
      <c r="J216" t="str">
        <f t="shared" si="47"/>
        <v/>
      </c>
      <c r="L216">
        <f t="shared" si="41"/>
        <v>-0.40000000000000568</v>
      </c>
      <c r="M216">
        <f t="shared" si="48"/>
        <v>-0.40000000000000568</v>
      </c>
      <c r="N216">
        <f t="shared" si="49"/>
        <v>0.40000000000000568</v>
      </c>
      <c r="O216" s="2">
        <f t="shared" si="42"/>
        <v>5000</v>
      </c>
      <c r="P216" s="2">
        <f t="shared" si="50"/>
        <v>-2000.0000000000284</v>
      </c>
      <c r="Q216" s="2">
        <f t="shared" si="43"/>
        <v>895000</v>
      </c>
      <c r="R216" s="2" t="str">
        <f t="shared" si="51"/>
        <v>uri</v>
      </c>
      <c r="S216" s="2" t="str">
        <f t="shared" si="52"/>
        <v>kai</v>
      </c>
      <c r="T216" s="2" t="str">
        <f t="shared" si="53"/>
        <v>uri</v>
      </c>
      <c r="U216" s="2">
        <f t="shared" si="54"/>
        <v>895000</v>
      </c>
      <c r="V216" s="2">
        <f t="shared" si="55"/>
        <v>1080</v>
      </c>
      <c r="W216" s="2" t="str">
        <f t="shared" si="58"/>
        <v/>
      </c>
      <c r="X216" s="2">
        <f t="shared" si="56"/>
        <v>143.19999999999999</v>
      </c>
      <c r="Y216" s="6">
        <f t="shared" si="44"/>
        <v>897000</v>
      </c>
      <c r="Z216" s="6">
        <f t="shared" si="45"/>
        <v>0</v>
      </c>
      <c r="AA216" s="4">
        <f>SUM(P216:$P$759)+$Z$25</f>
        <v>1752000.0000000021</v>
      </c>
      <c r="AB216" s="4">
        <f>SUM(V216:$W$759)</f>
        <v>330722.00000000006</v>
      </c>
      <c r="AC216" s="4">
        <f t="shared" si="57"/>
        <v>855000.0000000021</v>
      </c>
    </row>
    <row r="217" spans="1:29" x14ac:dyDescent="0.15">
      <c r="A217">
        <v>1</v>
      </c>
      <c r="B217" s="1">
        <v>42486</v>
      </c>
      <c r="C217">
        <v>180.3</v>
      </c>
      <c r="D217">
        <v>180.7</v>
      </c>
      <c r="E217">
        <v>174.5</v>
      </c>
      <c r="F217">
        <v>179</v>
      </c>
      <c r="G217">
        <v>212499200</v>
      </c>
      <c r="H217" s="2">
        <f t="shared" si="46"/>
        <v>38037356800</v>
      </c>
      <c r="I217">
        <f t="shared" si="40"/>
        <v>-3.8000000000000114</v>
      </c>
      <c r="J217" t="str">
        <f t="shared" si="47"/>
        <v>高値割、安値割</v>
      </c>
      <c r="L217">
        <f t="shared" si="41"/>
        <v>-3.8000000000000114</v>
      </c>
      <c r="M217">
        <f t="shared" si="48"/>
        <v>-3.8000000000000114</v>
      </c>
      <c r="N217">
        <f t="shared" si="49"/>
        <v>-3.8000000000000114</v>
      </c>
      <c r="O217" s="2">
        <f t="shared" si="42"/>
        <v>5000</v>
      </c>
      <c r="P217" s="2">
        <f t="shared" si="50"/>
        <v>-19000.000000000058</v>
      </c>
      <c r="Q217" s="2">
        <f t="shared" si="43"/>
        <v>914000</v>
      </c>
      <c r="R217" s="2" t="str">
        <f t="shared" si="51"/>
        <v>kai</v>
      </c>
      <c r="S217" s="2" t="str">
        <f t="shared" si="52"/>
        <v>kai</v>
      </c>
      <c r="T217" s="2" t="str">
        <f t="shared" si="53"/>
        <v>kai</v>
      </c>
      <c r="U217" s="2" t="str">
        <f t="shared" si="54"/>
        <v/>
      </c>
      <c r="V217" s="2" t="str">
        <f t="shared" si="55"/>
        <v/>
      </c>
      <c r="W217" s="2">
        <f t="shared" si="58"/>
        <v>73.12</v>
      </c>
      <c r="X217" s="2" t="str">
        <f t="shared" si="56"/>
        <v/>
      </c>
      <c r="Y217" s="6">
        <f t="shared" si="44"/>
        <v>895000</v>
      </c>
      <c r="Z217" s="6">
        <f t="shared" si="45"/>
        <v>0</v>
      </c>
      <c r="AA217" s="4">
        <f>SUM(P217:$P$759)+$Z$25</f>
        <v>1754000.0000000021</v>
      </c>
      <c r="AB217" s="4">
        <f>SUM(V217:$W$759)</f>
        <v>329642</v>
      </c>
      <c r="AC217" s="4">
        <f t="shared" si="57"/>
        <v>859000.0000000021</v>
      </c>
    </row>
    <row r="218" spans="1:29" x14ac:dyDescent="0.15">
      <c r="A218">
        <v>1</v>
      </c>
      <c r="B218" s="1">
        <v>42485</v>
      </c>
      <c r="C218">
        <v>184</v>
      </c>
      <c r="D218">
        <v>184.3</v>
      </c>
      <c r="E218">
        <v>179.5</v>
      </c>
      <c r="F218">
        <v>182.8</v>
      </c>
      <c r="G218">
        <v>247041900</v>
      </c>
      <c r="H218" s="2">
        <f t="shared" si="46"/>
        <v>45159259320</v>
      </c>
      <c r="I218">
        <f t="shared" ref="I218:I281" si="59">IF(F219="","",F218-F219)</f>
        <v>1.5</v>
      </c>
      <c r="J218" t="str">
        <f t="shared" si="47"/>
        <v/>
      </c>
      <c r="L218">
        <f t="shared" ref="L218:L281" si="60">IF($M$25&gt;$N$25,M218,N218)</f>
        <v>1.5</v>
      </c>
      <c r="M218">
        <f t="shared" si="48"/>
        <v>1.5</v>
      </c>
      <c r="N218">
        <f t="shared" si="49"/>
        <v>-1.5</v>
      </c>
      <c r="O218" s="2">
        <f t="shared" ref="O218:O281" si="61">$B$3*1</f>
        <v>5000</v>
      </c>
      <c r="P218" s="2">
        <f t="shared" si="50"/>
        <v>7500</v>
      </c>
      <c r="Q218" s="2">
        <f t="shared" ref="Q218:Q281" si="62">IF(L219&lt;&gt;"",F219*O218,0)</f>
        <v>906500</v>
      </c>
      <c r="R218" s="2" t="str">
        <f t="shared" si="51"/>
        <v>kai</v>
      </c>
      <c r="S218" s="2" t="str">
        <f t="shared" si="52"/>
        <v>uri</v>
      </c>
      <c r="T218" s="2" t="str">
        <f t="shared" si="53"/>
        <v>kai</v>
      </c>
      <c r="U218" s="2" t="str">
        <f t="shared" si="54"/>
        <v/>
      </c>
      <c r="V218" s="2" t="str">
        <f t="shared" si="55"/>
        <v/>
      </c>
      <c r="W218" s="2">
        <f t="shared" si="58"/>
        <v>72.52</v>
      </c>
      <c r="X218" s="2" t="str">
        <f t="shared" si="56"/>
        <v/>
      </c>
      <c r="Y218" s="6">
        <f t="shared" ref="Y218:Y281" si="63">+F218*$B$3</f>
        <v>914000</v>
      </c>
      <c r="Z218" s="6">
        <f t="shared" ref="Z218:Z281" si="64">IF(AND(Y218&gt;0,Y219=0),Y218,0)</f>
        <v>0</v>
      </c>
      <c r="AA218" s="4">
        <f>SUM(P218:$P$759)+$Z$25</f>
        <v>1773000.0000000019</v>
      </c>
      <c r="AB218" s="4">
        <f>SUM(V218:$W$759)</f>
        <v>329568.88</v>
      </c>
      <c r="AC218" s="4">
        <f t="shared" si="57"/>
        <v>859000.00000000186</v>
      </c>
    </row>
    <row r="219" spans="1:29" x14ac:dyDescent="0.15">
      <c r="A219">
        <v>1</v>
      </c>
      <c r="B219" s="1">
        <v>42482</v>
      </c>
      <c r="C219">
        <v>171</v>
      </c>
      <c r="D219">
        <v>185.7</v>
      </c>
      <c r="E219">
        <v>171</v>
      </c>
      <c r="F219">
        <v>181.3</v>
      </c>
      <c r="G219">
        <v>459466300</v>
      </c>
      <c r="H219" s="2">
        <f t="shared" ref="H219:H282" si="65">+F219*G219</f>
        <v>83301240190</v>
      </c>
      <c r="I219">
        <f t="shared" si="59"/>
        <v>8.1000000000000227</v>
      </c>
      <c r="J219" t="str">
        <f t="shared" ref="J219:J282" si="66">IF(AND(D219&lt;D220,E219&lt;E220,AVERAGE(H219:H228)&gt;50000000),"高値割、安値割",IF(AND(D219&gt;D220,E219&gt;E220,AVERAGE(H219:H228)&gt;50000000),"高値超、安値超",""))</f>
        <v>高値超、安値超</v>
      </c>
      <c r="L219">
        <f t="shared" si="60"/>
        <v>8.1000000000000227</v>
      </c>
      <c r="M219">
        <f t="shared" ref="M219:M282" si="67">IF(F220="",0,IF(J220="高値割、安値割",F220-F219,-F220+F219))</f>
        <v>8.1000000000000227</v>
      </c>
      <c r="N219">
        <f t="shared" ref="N219:N282" si="68">IF(F220="",0,IF(J220&lt;&gt;"高値超、安値超",-F220+F219,F220-F219))</f>
        <v>8.1000000000000227</v>
      </c>
      <c r="O219" s="2">
        <f t="shared" si="61"/>
        <v>5000</v>
      </c>
      <c r="P219" s="2">
        <f t="shared" ref="P219:P282" si="69">IF(L219&lt;&gt;"",L219*O219,"")</f>
        <v>40500.000000000116</v>
      </c>
      <c r="Q219" s="2">
        <f t="shared" si="62"/>
        <v>866000</v>
      </c>
      <c r="R219" s="2" t="str">
        <f t="shared" ref="R219:R282" si="70">IF(J220="高値割、安値割","uri","kai")</f>
        <v>kai</v>
      </c>
      <c r="S219" s="2" t="str">
        <f t="shared" ref="S219:S282" si="71">IF(J220="高値超、安値超","uri","kai")</f>
        <v>kai</v>
      </c>
      <c r="T219" s="2" t="str">
        <f t="shared" ref="T219:T282" si="72">IF($M$25&gt;$N$25,R219,S219)</f>
        <v>kai</v>
      </c>
      <c r="U219" s="2" t="str">
        <f t="shared" ref="U219:U282" si="73">IF(T219&lt;&gt;T220,Q219*1,"")</f>
        <v/>
      </c>
      <c r="V219" s="2" t="str">
        <f t="shared" ref="V219:V282" si="74">IF(U219="","",IF(U219&lt;$AD$26,$AE$26,IF(U219&lt;$AD$27,$AE$27,IF(U219&lt;$AD$28,$AE$28,IF(U219&lt;$AD$29,$AE$29,IF(U219&lt;$AD$30,$AE$30,IF(U219&lt;$AD$31,$AE$31,$AE$32))))))*2)</f>
        <v/>
      </c>
      <c r="W219" s="2">
        <f t="shared" si="58"/>
        <v>69.28</v>
      </c>
      <c r="X219" s="2" t="str">
        <f t="shared" ref="X219:X282" si="75">IF(AND(T220&lt;&gt;"uri",T219="uri"),Q219*2%/250*2,IF(AND(T220="uri",T219="uri"),Q219*2%/250,""))</f>
        <v/>
      </c>
      <c r="Y219" s="6">
        <f t="shared" si="63"/>
        <v>906500</v>
      </c>
      <c r="Z219" s="6">
        <f t="shared" si="64"/>
        <v>0</v>
      </c>
      <c r="AA219" s="4">
        <f>SUM(P219:$P$759)+$Z$25</f>
        <v>1765500.0000000021</v>
      </c>
      <c r="AB219" s="4">
        <f>SUM(V219:$W$759)</f>
        <v>329496.36</v>
      </c>
      <c r="AC219" s="4">
        <f t="shared" ref="AC219:AC282" si="76">+AA219-Y219</f>
        <v>859000.0000000021</v>
      </c>
    </row>
    <row r="220" spans="1:29" x14ac:dyDescent="0.15">
      <c r="A220">
        <v>1</v>
      </c>
      <c r="B220" s="1">
        <v>42481</v>
      </c>
      <c r="C220">
        <v>174.9</v>
      </c>
      <c r="D220">
        <v>175.3</v>
      </c>
      <c r="E220">
        <v>170.2</v>
      </c>
      <c r="F220">
        <v>173.2</v>
      </c>
      <c r="G220">
        <v>178546500</v>
      </c>
      <c r="H220" s="2">
        <f t="shared" si="65"/>
        <v>30924253799.999996</v>
      </c>
      <c r="I220">
        <f t="shared" si="59"/>
        <v>2.0999999999999943</v>
      </c>
      <c r="J220" t="str">
        <f t="shared" si="66"/>
        <v/>
      </c>
      <c r="L220">
        <f t="shared" si="60"/>
        <v>2.0999999999999943</v>
      </c>
      <c r="M220">
        <f t="shared" si="67"/>
        <v>2.0999999999999943</v>
      </c>
      <c r="N220">
        <f t="shared" si="68"/>
        <v>-2.0999999999999943</v>
      </c>
      <c r="O220" s="2">
        <f t="shared" si="61"/>
        <v>5000</v>
      </c>
      <c r="P220" s="2">
        <f t="shared" si="69"/>
        <v>10499.999999999971</v>
      </c>
      <c r="Q220" s="2">
        <f t="shared" si="62"/>
        <v>855500</v>
      </c>
      <c r="R220" s="2" t="str">
        <f t="shared" si="70"/>
        <v>kai</v>
      </c>
      <c r="S220" s="2" t="str">
        <f t="shared" si="71"/>
        <v>uri</v>
      </c>
      <c r="T220" s="2" t="str">
        <f t="shared" si="72"/>
        <v>kai</v>
      </c>
      <c r="U220" s="2" t="str">
        <f t="shared" si="73"/>
        <v/>
      </c>
      <c r="V220" s="2" t="str">
        <f t="shared" si="74"/>
        <v/>
      </c>
      <c r="W220" s="2">
        <f t="shared" si="58"/>
        <v>68.44</v>
      </c>
      <c r="X220" s="2" t="str">
        <f t="shared" si="75"/>
        <v/>
      </c>
      <c r="Y220" s="6">
        <f t="shared" si="63"/>
        <v>866000</v>
      </c>
      <c r="Z220" s="6">
        <f t="shared" si="64"/>
        <v>0</v>
      </c>
      <c r="AA220" s="4">
        <f>SUM(P220:$P$759)+$Z$25</f>
        <v>1725000.0000000021</v>
      </c>
      <c r="AB220" s="4">
        <f>SUM(V220:$W$759)</f>
        <v>329427.08000000007</v>
      </c>
      <c r="AC220" s="4">
        <f t="shared" si="76"/>
        <v>859000.0000000021</v>
      </c>
    </row>
    <row r="221" spans="1:29" x14ac:dyDescent="0.15">
      <c r="A221">
        <v>1</v>
      </c>
      <c r="B221" s="1">
        <v>42480</v>
      </c>
      <c r="C221">
        <v>173.2</v>
      </c>
      <c r="D221">
        <v>174.4</v>
      </c>
      <c r="E221">
        <v>170.5</v>
      </c>
      <c r="F221">
        <v>171.1</v>
      </c>
      <c r="G221">
        <v>149591500</v>
      </c>
      <c r="H221" s="2">
        <f t="shared" si="65"/>
        <v>25595105650</v>
      </c>
      <c r="I221">
        <f t="shared" si="59"/>
        <v>-9.9999999999994316E-2</v>
      </c>
      <c r="J221" t="str">
        <f t="shared" si="66"/>
        <v>高値超、安値超</v>
      </c>
      <c r="L221">
        <f t="shared" si="60"/>
        <v>-9.9999999999994316E-2</v>
      </c>
      <c r="M221">
        <f t="shared" si="67"/>
        <v>-9.9999999999994316E-2</v>
      </c>
      <c r="N221">
        <f t="shared" si="68"/>
        <v>9.9999999999994316E-2</v>
      </c>
      <c r="O221" s="2">
        <f t="shared" si="61"/>
        <v>5000</v>
      </c>
      <c r="P221" s="2">
        <f t="shared" si="69"/>
        <v>-499.99999999997158</v>
      </c>
      <c r="Q221" s="2">
        <f t="shared" si="62"/>
        <v>856000</v>
      </c>
      <c r="R221" s="2" t="str">
        <f t="shared" si="70"/>
        <v>kai</v>
      </c>
      <c r="S221" s="2" t="str">
        <f t="shared" si="71"/>
        <v>uri</v>
      </c>
      <c r="T221" s="2" t="str">
        <f t="shared" si="72"/>
        <v>kai</v>
      </c>
      <c r="U221" s="2">
        <f t="shared" si="73"/>
        <v>856000</v>
      </c>
      <c r="V221" s="2">
        <f t="shared" si="74"/>
        <v>1080</v>
      </c>
      <c r="W221" s="2">
        <f t="shared" si="58"/>
        <v>136.96</v>
      </c>
      <c r="X221" s="2" t="str">
        <f t="shared" si="75"/>
        <v/>
      </c>
      <c r="Y221" s="6">
        <f t="shared" si="63"/>
        <v>855500</v>
      </c>
      <c r="Z221" s="6">
        <f t="shared" si="64"/>
        <v>0</v>
      </c>
      <c r="AA221" s="4">
        <f>SUM(P221:$P$759)+$Z$25</f>
        <v>1714500.0000000021</v>
      </c>
      <c r="AB221" s="4">
        <f>SUM(V221:$W$759)</f>
        <v>329358.64</v>
      </c>
      <c r="AC221" s="4">
        <f t="shared" si="76"/>
        <v>859000.0000000021</v>
      </c>
    </row>
    <row r="222" spans="1:29" x14ac:dyDescent="0.15">
      <c r="A222">
        <v>1</v>
      </c>
      <c r="B222" s="1">
        <v>42479</v>
      </c>
      <c r="C222">
        <v>165.9</v>
      </c>
      <c r="D222">
        <v>172.7</v>
      </c>
      <c r="E222">
        <v>165.3</v>
      </c>
      <c r="F222">
        <v>171.2</v>
      </c>
      <c r="G222">
        <v>204950500</v>
      </c>
      <c r="H222" s="2">
        <f t="shared" si="65"/>
        <v>35087525600</v>
      </c>
      <c r="I222">
        <f t="shared" si="59"/>
        <v>10.299999999999983</v>
      </c>
      <c r="J222" t="str">
        <f t="shared" si="66"/>
        <v>高値超、安値超</v>
      </c>
      <c r="L222">
        <f t="shared" si="60"/>
        <v>-10.299999999999983</v>
      </c>
      <c r="M222">
        <f t="shared" si="67"/>
        <v>-10.299999999999983</v>
      </c>
      <c r="N222">
        <f t="shared" si="68"/>
        <v>10.299999999999983</v>
      </c>
      <c r="O222" s="2">
        <f t="shared" si="61"/>
        <v>5000</v>
      </c>
      <c r="P222" s="2">
        <f t="shared" si="69"/>
        <v>-51499.999999999913</v>
      </c>
      <c r="Q222" s="2">
        <f t="shared" si="62"/>
        <v>804500</v>
      </c>
      <c r="R222" s="2" t="str">
        <f t="shared" si="70"/>
        <v>uri</v>
      </c>
      <c r="S222" s="2" t="str">
        <f t="shared" si="71"/>
        <v>kai</v>
      </c>
      <c r="T222" s="2" t="str">
        <f t="shared" si="72"/>
        <v>uri</v>
      </c>
      <c r="U222" s="2" t="str">
        <f t="shared" si="73"/>
        <v/>
      </c>
      <c r="V222" s="2" t="str">
        <f t="shared" si="74"/>
        <v/>
      </c>
      <c r="W222" s="2" t="str">
        <f t="shared" si="58"/>
        <v/>
      </c>
      <c r="X222" s="2">
        <f t="shared" si="75"/>
        <v>64.36</v>
      </c>
      <c r="Y222" s="6">
        <f t="shared" si="63"/>
        <v>856000</v>
      </c>
      <c r="Z222" s="6">
        <f t="shared" si="64"/>
        <v>0</v>
      </c>
      <c r="AA222" s="4">
        <f>SUM(P222:$P$759)+$Z$25</f>
        <v>1715000.0000000021</v>
      </c>
      <c r="AB222" s="4">
        <f>SUM(V222:$W$759)</f>
        <v>328141.68</v>
      </c>
      <c r="AC222" s="4">
        <f t="shared" si="76"/>
        <v>859000.0000000021</v>
      </c>
    </row>
    <row r="223" spans="1:29" x14ac:dyDescent="0.15">
      <c r="A223">
        <v>1</v>
      </c>
      <c r="B223" s="1">
        <v>42478</v>
      </c>
      <c r="C223">
        <v>159.69999999999999</v>
      </c>
      <c r="D223">
        <v>163.69999999999999</v>
      </c>
      <c r="E223">
        <v>159.69999999999999</v>
      </c>
      <c r="F223">
        <v>160.9</v>
      </c>
      <c r="G223">
        <v>154716900</v>
      </c>
      <c r="H223" s="2">
        <f t="shared" si="65"/>
        <v>24893949210</v>
      </c>
      <c r="I223">
        <f t="shared" si="59"/>
        <v>-6</v>
      </c>
      <c r="J223" t="str">
        <f t="shared" si="66"/>
        <v>高値割、安値割</v>
      </c>
      <c r="L223">
        <f t="shared" si="60"/>
        <v>6</v>
      </c>
      <c r="M223">
        <f t="shared" si="67"/>
        <v>6</v>
      </c>
      <c r="N223">
        <f t="shared" si="68"/>
        <v>-6</v>
      </c>
      <c r="O223" s="2">
        <f t="shared" si="61"/>
        <v>5000</v>
      </c>
      <c r="P223" s="2">
        <f t="shared" si="69"/>
        <v>30000</v>
      </c>
      <c r="Q223" s="2">
        <f t="shared" si="62"/>
        <v>834500</v>
      </c>
      <c r="R223" s="2" t="str">
        <f t="shared" si="70"/>
        <v>uri</v>
      </c>
      <c r="S223" s="2" t="str">
        <f t="shared" si="71"/>
        <v>kai</v>
      </c>
      <c r="T223" s="2" t="str">
        <f t="shared" si="72"/>
        <v>uri</v>
      </c>
      <c r="U223" s="2">
        <f t="shared" si="73"/>
        <v>834500</v>
      </c>
      <c r="V223" s="2">
        <f t="shared" si="74"/>
        <v>1080</v>
      </c>
      <c r="W223" s="2" t="str">
        <f t="shared" si="58"/>
        <v/>
      </c>
      <c r="X223" s="2">
        <f t="shared" si="75"/>
        <v>133.52000000000001</v>
      </c>
      <c r="Y223" s="6">
        <f t="shared" si="63"/>
        <v>804500</v>
      </c>
      <c r="Z223" s="6">
        <f t="shared" si="64"/>
        <v>0</v>
      </c>
      <c r="AA223" s="4">
        <f>SUM(P223:$P$759)+$Z$25</f>
        <v>1766500.0000000016</v>
      </c>
      <c r="AB223" s="4">
        <f>SUM(V223:$W$759)</f>
        <v>328141.68</v>
      </c>
      <c r="AC223" s="4">
        <f t="shared" si="76"/>
        <v>962000.00000000163</v>
      </c>
    </row>
    <row r="224" spans="1:29" x14ac:dyDescent="0.15">
      <c r="A224">
        <v>1</v>
      </c>
      <c r="B224" s="1">
        <v>42475</v>
      </c>
      <c r="C224">
        <v>167.9</v>
      </c>
      <c r="D224">
        <v>169.7</v>
      </c>
      <c r="E224">
        <v>166.3</v>
      </c>
      <c r="F224">
        <v>166.9</v>
      </c>
      <c r="G224">
        <v>149299400</v>
      </c>
      <c r="H224" s="2">
        <f t="shared" si="65"/>
        <v>24918069860</v>
      </c>
      <c r="I224">
        <f t="shared" si="59"/>
        <v>-4.4000000000000057</v>
      </c>
      <c r="J224" t="str">
        <f t="shared" si="66"/>
        <v>高値割、安値割</v>
      </c>
      <c r="L224">
        <f t="shared" si="60"/>
        <v>-4.4000000000000057</v>
      </c>
      <c r="M224">
        <f t="shared" si="67"/>
        <v>-4.4000000000000057</v>
      </c>
      <c r="N224">
        <f t="shared" si="68"/>
        <v>4.4000000000000057</v>
      </c>
      <c r="O224" s="2">
        <f t="shared" si="61"/>
        <v>5000</v>
      </c>
      <c r="P224" s="2">
        <f t="shared" si="69"/>
        <v>-22000.000000000029</v>
      </c>
      <c r="Q224" s="2">
        <f t="shared" si="62"/>
        <v>856500</v>
      </c>
      <c r="R224" s="2" t="str">
        <f t="shared" si="70"/>
        <v>kai</v>
      </c>
      <c r="S224" s="2" t="str">
        <f t="shared" si="71"/>
        <v>uri</v>
      </c>
      <c r="T224" s="2" t="str">
        <f t="shared" si="72"/>
        <v>kai</v>
      </c>
      <c r="U224" s="2" t="str">
        <f t="shared" si="73"/>
        <v/>
      </c>
      <c r="V224" s="2" t="str">
        <f t="shared" si="74"/>
        <v/>
      </c>
      <c r="W224" s="2">
        <f t="shared" si="58"/>
        <v>68.52</v>
      </c>
      <c r="X224" s="2" t="str">
        <f t="shared" si="75"/>
        <v/>
      </c>
      <c r="Y224" s="6">
        <f t="shared" si="63"/>
        <v>834500</v>
      </c>
      <c r="Z224" s="6">
        <f t="shared" si="64"/>
        <v>0</v>
      </c>
      <c r="AA224" s="4">
        <f>SUM(P224:$P$759)+$Z$25</f>
        <v>1736500.0000000019</v>
      </c>
      <c r="AB224" s="4">
        <f>SUM(V224:$W$759)</f>
        <v>327061.68</v>
      </c>
      <c r="AC224" s="4">
        <f t="shared" si="76"/>
        <v>902000.00000000186</v>
      </c>
    </row>
    <row r="225" spans="1:29" x14ac:dyDescent="0.15">
      <c r="A225">
        <v>1</v>
      </c>
      <c r="B225" s="1">
        <v>42474</v>
      </c>
      <c r="C225">
        <v>171.3</v>
      </c>
      <c r="D225">
        <v>173</v>
      </c>
      <c r="E225">
        <v>169.3</v>
      </c>
      <c r="F225">
        <v>171.3</v>
      </c>
      <c r="G225">
        <v>173019200</v>
      </c>
      <c r="H225" s="2">
        <f t="shared" si="65"/>
        <v>29638188960.000004</v>
      </c>
      <c r="I225">
        <f t="shared" si="59"/>
        <v>4.8000000000000114</v>
      </c>
      <c r="J225" t="str">
        <f t="shared" si="66"/>
        <v>高値超、安値超</v>
      </c>
      <c r="L225">
        <f t="shared" si="60"/>
        <v>4.8000000000000114</v>
      </c>
      <c r="M225">
        <f t="shared" si="67"/>
        <v>4.8000000000000114</v>
      </c>
      <c r="N225">
        <f t="shared" si="68"/>
        <v>-4.8000000000000114</v>
      </c>
      <c r="O225" s="2">
        <f t="shared" si="61"/>
        <v>5000</v>
      </c>
      <c r="P225" s="2">
        <f t="shared" si="69"/>
        <v>24000.000000000058</v>
      </c>
      <c r="Q225" s="2">
        <f t="shared" si="62"/>
        <v>832500</v>
      </c>
      <c r="R225" s="2" t="str">
        <f t="shared" si="70"/>
        <v>kai</v>
      </c>
      <c r="S225" s="2" t="str">
        <f t="shared" si="71"/>
        <v>uri</v>
      </c>
      <c r="T225" s="2" t="str">
        <f t="shared" si="72"/>
        <v>kai</v>
      </c>
      <c r="U225" s="2" t="str">
        <f t="shared" si="73"/>
        <v/>
      </c>
      <c r="V225" s="2" t="str">
        <f t="shared" si="74"/>
        <v/>
      </c>
      <c r="W225" s="2">
        <f t="shared" ref="W225:W288" si="77">IF(AND(T226&lt;&gt;"kai",T225="kai"),Q225*2%/250*2,IF(AND(T226="kai",T225="kai"),Q225*2%/250,""))</f>
        <v>66.599999999999994</v>
      </c>
      <c r="X225" s="2" t="str">
        <f t="shared" si="75"/>
        <v/>
      </c>
      <c r="Y225" s="6">
        <f t="shared" si="63"/>
        <v>856500</v>
      </c>
      <c r="Z225" s="6">
        <f t="shared" si="64"/>
        <v>0</v>
      </c>
      <c r="AA225" s="4">
        <f>SUM(P225:$P$759)+$Z$25</f>
        <v>1758500.0000000021</v>
      </c>
      <c r="AB225" s="4">
        <f>SUM(V225:$W$759)</f>
        <v>326993.15999999997</v>
      </c>
      <c r="AC225" s="4">
        <f t="shared" si="76"/>
        <v>902000.0000000021</v>
      </c>
    </row>
    <row r="226" spans="1:29" x14ac:dyDescent="0.15">
      <c r="A226">
        <v>1</v>
      </c>
      <c r="B226" s="1">
        <v>42473</v>
      </c>
      <c r="C226">
        <v>165</v>
      </c>
      <c r="D226">
        <v>167.6</v>
      </c>
      <c r="E226">
        <v>163.4</v>
      </c>
      <c r="F226">
        <v>166.5</v>
      </c>
      <c r="G226">
        <v>181161100</v>
      </c>
      <c r="H226" s="2">
        <f t="shared" si="65"/>
        <v>30163323150</v>
      </c>
      <c r="I226">
        <f t="shared" si="59"/>
        <v>4.5</v>
      </c>
      <c r="J226" t="str">
        <f t="shared" si="66"/>
        <v>高値超、安値超</v>
      </c>
      <c r="L226">
        <f t="shared" si="60"/>
        <v>4.5</v>
      </c>
      <c r="M226">
        <f t="shared" si="67"/>
        <v>4.5</v>
      </c>
      <c r="N226">
        <f t="shared" si="68"/>
        <v>-4.5</v>
      </c>
      <c r="O226" s="2">
        <f t="shared" si="61"/>
        <v>5000</v>
      </c>
      <c r="P226" s="2">
        <f t="shared" si="69"/>
        <v>22500</v>
      </c>
      <c r="Q226" s="2">
        <f t="shared" si="62"/>
        <v>810000</v>
      </c>
      <c r="R226" s="2" t="str">
        <f t="shared" si="70"/>
        <v>kai</v>
      </c>
      <c r="S226" s="2" t="str">
        <f t="shared" si="71"/>
        <v>uri</v>
      </c>
      <c r="T226" s="2" t="str">
        <f t="shared" si="72"/>
        <v>kai</v>
      </c>
      <c r="U226" s="2" t="str">
        <f t="shared" si="73"/>
        <v/>
      </c>
      <c r="V226" s="2" t="str">
        <f t="shared" si="74"/>
        <v/>
      </c>
      <c r="W226" s="2">
        <f t="shared" si="77"/>
        <v>64.8</v>
      </c>
      <c r="X226" s="2" t="str">
        <f t="shared" si="75"/>
        <v/>
      </c>
      <c r="Y226" s="6">
        <f t="shared" si="63"/>
        <v>832500</v>
      </c>
      <c r="Z226" s="6">
        <f t="shared" si="64"/>
        <v>0</v>
      </c>
      <c r="AA226" s="4">
        <f>SUM(P226:$P$759)+$Z$25</f>
        <v>1734500.0000000019</v>
      </c>
      <c r="AB226" s="4">
        <f>SUM(V226:$W$759)</f>
        <v>326926.56</v>
      </c>
      <c r="AC226" s="4">
        <f t="shared" si="76"/>
        <v>902000.00000000186</v>
      </c>
    </row>
    <row r="227" spans="1:29" x14ac:dyDescent="0.15">
      <c r="A227">
        <v>1</v>
      </c>
      <c r="B227" s="1">
        <v>42472</v>
      </c>
      <c r="C227">
        <v>155.1</v>
      </c>
      <c r="D227">
        <v>162.80000000000001</v>
      </c>
      <c r="E227">
        <v>154</v>
      </c>
      <c r="F227">
        <v>162</v>
      </c>
      <c r="G227">
        <v>200948400</v>
      </c>
      <c r="H227" s="2">
        <f t="shared" si="65"/>
        <v>32553640800</v>
      </c>
      <c r="I227">
        <f t="shared" si="59"/>
        <v>8</v>
      </c>
      <c r="J227" t="str">
        <f t="shared" si="66"/>
        <v>高値超、安値超</v>
      </c>
      <c r="L227">
        <f t="shared" si="60"/>
        <v>8</v>
      </c>
      <c r="M227">
        <f t="shared" si="67"/>
        <v>8</v>
      </c>
      <c r="N227">
        <f t="shared" si="68"/>
        <v>8</v>
      </c>
      <c r="O227" s="2">
        <f t="shared" si="61"/>
        <v>5000</v>
      </c>
      <c r="P227" s="2">
        <f t="shared" si="69"/>
        <v>40000</v>
      </c>
      <c r="Q227" s="2">
        <f t="shared" si="62"/>
        <v>770000</v>
      </c>
      <c r="R227" s="2" t="str">
        <f t="shared" si="70"/>
        <v>kai</v>
      </c>
      <c r="S227" s="2" t="str">
        <f t="shared" si="71"/>
        <v>kai</v>
      </c>
      <c r="T227" s="2" t="str">
        <f t="shared" si="72"/>
        <v>kai</v>
      </c>
      <c r="U227" s="2" t="str">
        <f t="shared" si="73"/>
        <v/>
      </c>
      <c r="V227" s="2" t="str">
        <f t="shared" si="74"/>
        <v/>
      </c>
      <c r="W227" s="2">
        <f t="shared" si="77"/>
        <v>61.6</v>
      </c>
      <c r="X227" s="2" t="str">
        <f t="shared" si="75"/>
        <v/>
      </c>
      <c r="Y227" s="6">
        <f t="shared" si="63"/>
        <v>810000</v>
      </c>
      <c r="Z227" s="6">
        <f t="shared" si="64"/>
        <v>0</v>
      </c>
      <c r="AA227" s="4">
        <f>SUM(P227:$P$759)+$Z$25</f>
        <v>1712000.0000000019</v>
      </c>
      <c r="AB227" s="4">
        <f>SUM(V227:$W$759)</f>
        <v>326861.76</v>
      </c>
      <c r="AC227" s="4">
        <f t="shared" si="76"/>
        <v>902000.00000000186</v>
      </c>
    </row>
    <row r="228" spans="1:29" x14ac:dyDescent="0.15">
      <c r="A228">
        <v>1</v>
      </c>
      <c r="B228" s="1">
        <v>42471</v>
      </c>
      <c r="C228">
        <v>154.9</v>
      </c>
      <c r="D228">
        <v>155.6</v>
      </c>
      <c r="E228">
        <v>151.4</v>
      </c>
      <c r="F228">
        <v>154</v>
      </c>
      <c r="G228">
        <v>145650400</v>
      </c>
      <c r="H228" s="2">
        <f t="shared" si="65"/>
        <v>22430161600</v>
      </c>
      <c r="I228">
        <f t="shared" si="59"/>
        <v>-2.6999999999999886</v>
      </c>
      <c r="J228" t="str">
        <f t="shared" si="66"/>
        <v/>
      </c>
      <c r="L228">
        <f t="shared" si="60"/>
        <v>-2.6999999999999886</v>
      </c>
      <c r="M228">
        <f t="shared" si="67"/>
        <v>-2.6999999999999886</v>
      </c>
      <c r="N228">
        <f t="shared" si="68"/>
        <v>-2.6999999999999886</v>
      </c>
      <c r="O228" s="2">
        <f t="shared" si="61"/>
        <v>5000</v>
      </c>
      <c r="P228" s="2">
        <f t="shared" si="69"/>
        <v>-13499.999999999944</v>
      </c>
      <c r="Q228" s="2">
        <f t="shared" si="62"/>
        <v>783500</v>
      </c>
      <c r="R228" s="2" t="str">
        <f t="shared" si="70"/>
        <v>kai</v>
      </c>
      <c r="S228" s="2" t="str">
        <f t="shared" si="71"/>
        <v>kai</v>
      </c>
      <c r="T228" s="2" t="str">
        <f t="shared" si="72"/>
        <v>kai</v>
      </c>
      <c r="U228" s="2">
        <f t="shared" si="73"/>
        <v>783500</v>
      </c>
      <c r="V228" s="2">
        <f t="shared" si="74"/>
        <v>1080</v>
      </c>
      <c r="W228" s="2">
        <f t="shared" si="77"/>
        <v>125.36</v>
      </c>
      <c r="X228" s="2" t="str">
        <f t="shared" si="75"/>
        <v/>
      </c>
      <c r="Y228" s="6">
        <f t="shared" si="63"/>
        <v>770000</v>
      </c>
      <c r="Z228" s="6">
        <f t="shared" si="64"/>
        <v>0</v>
      </c>
      <c r="AA228" s="4">
        <f>SUM(P228:$P$759)+$Z$25</f>
        <v>1672000.0000000019</v>
      </c>
      <c r="AB228" s="4">
        <f>SUM(V228:$W$759)</f>
        <v>326800.15999999997</v>
      </c>
      <c r="AC228" s="4">
        <f t="shared" si="76"/>
        <v>902000.00000000186</v>
      </c>
    </row>
    <row r="229" spans="1:29" x14ac:dyDescent="0.15">
      <c r="A229">
        <v>1</v>
      </c>
      <c r="B229" s="1">
        <v>42468</v>
      </c>
      <c r="C229">
        <v>150.5</v>
      </c>
      <c r="D229">
        <v>159.19999999999999</v>
      </c>
      <c r="E229">
        <v>149.30000000000001</v>
      </c>
      <c r="F229">
        <v>156.69999999999999</v>
      </c>
      <c r="G229">
        <v>240440800</v>
      </c>
      <c r="H229" s="2">
        <f t="shared" si="65"/>
        <v>37677073360</v>
      </c>
      <c r="I229">
        <f t="shared" si="59"/>
        <v>3.7999999999999829</v>
      </c>
      <c r="J229" t="str">
        <f t="shared" si="66"/>
        <v/>
      </c>
      <c r="L229">
        <f t="shared" si="60"/>
        <v>-3.7999999999999829</v>
      </c>
      <c r="M229">
        <f t="shared" si="67"/>
        <v>-3.7999999999999829</v>
      </c>
      <c r="N229">
        <f t="shared" si="68"/>
        <v>3.7999999999999829</v>
      </c>
      <c r="O229" s="2">
        <f t="shared" si="61"/>
        <v>5000</v>
      </c>
      <c r="P229" s="2">
        <f t="shared" si="69"/>
        <v>-18999.999999999916</v>
      </c>
      <c r="Q229" s="2">
        <f t="shared" si="62"/>
        <v>764500</v>
      </c>
      <c r="R229" s="2" t="str">
        <f t="shared" si="70"/>
        <v>uri</v>
      </c>
      <c r="S229" s="2" t="str">
        <f t="shared" si="71"/>
        <v>kai</v>
      </c>
      <c r="T229" s="2" t="str">
        <f t="shared" si="72"/>
        <v>uri</v>
      </c>
      <c r="U229" s="2" t="str">
        <f t="shared" si="73"/>
        <v/>
      </c>
      <c r="V229" s="2" t="str">
        <f t="shared" si="74"/>
        <v/>
      </c>
      <c r="W229" s="2" t="str">
        <f t="shared" si="77"/>
        <v/>
      </c>
      <c r="X229" s="2">
        <f t="shared" si="75"/>
        <v>61.16</v>
      </c>
      <c r="Y229" s="6">
        <f t="shared" si="63"/>
        <v>783500</v>
      </c>
      <c r="Z229" s="6">
        <f t="shared" si="64"/>
        <v>0</v>
      </c>
      <c r="AA229" s="4">
        <f>SUM(P229:$P$759)+$Z$25</f>
        <v>1685500.0000000019</v>
      </c>
      <c r="AB229" s="4">
        <f>SUM(V229:$W$759)</f>
        <v>325594.8</v>
      </c>
      <c r="AC229" s="4">
        <f t="shared" si="76"/>
        <v>902000.00000000186</v>
      </c>
    </row>
    <row r="230" spans="1:29" x14ac:dyDescent="0.15">
      <c r="A230">
        <v>1</v>
      </c>
      <c r="B230" s="1">
        <v>42467</v>
      </c>
      <c r="C230">
        <v>153.4</v>
      </c>
      <c r="D230">
        <v>156.30000000000001</v>
      </c>
      <c r="E230">
        <v>151.6</v>
      </c>
      <c r="F230">
        <v>152.9</v>
      </c>
      <c r="G230">
        <v>166194100</v>
      </c>
      <c r="H230" s="2">
        <f t="shared" si="65"/>
        <v>25411077890</v>
      </c>
      <c r="I230">
        <f t="shared" si="59"/>
        <v>-0.5</v>
      </c>
      <c r="J230" t="str">
        <f t="shared" si="66"/>
        <v>高値割、安値割</v>
      </c>
      <c r="L230">
        <f t="shared" si="60"/>
        <v>0.5</v>
      </c>
      <c r="M230">
        <f t="shared" si="67"/>
        <v>0.5</v>
      </c>
      <c r="N230">
        <f t="shared" si="68"/>
        <v>-0.5</v>
      </c>
      <c r="O230" s="2">
        <f t="shared" si="61"/>
        <v>5000</v>
      </c>
      <c r="P230" s="2">
        <f t="shared" si="69"/>
        <v>2500</v>
      </c>
      <c r="Q230" s="2">
        <f t="shared" si="62"/>
        <v>767000</v>
      </c>
      <c r="R230" s="2" t="str">
        <f t="shared" si="70"/>
        <v>uri</v>
      </c>
      <c r="S230" s="2" t="str">
        <f t="shared" si="71"/>
        <v>kai</v>
      </c>
      <c r="T230" s="2" t="str">
        <f t="shared" si="72"/>
        <v>uri</v>
      </c>
      <c r="U230" s="2" t="str">
        <f t="shared" si="73"/>
        <v/>
      </c>
      <c r="V230" s="2" t="str">
        <f t="shared" si="74"/>
        <v/>
      </c>
      <c r="W230" s="2" t="str">
        <f t="shared" si="77"/>
        <v/>
      </c>
      <c r="X230" s="2">
        <f t="shared" si="75"/>
        <v>61.36</v>
      </c>
      <c r="Y230" s="6">
        <f t="shared" si="63"/>
        <v>764500</v>
      </c>
      <c r="Z230" s="6">
        <f t="shared" si="64"/>
        <v>0</v>
      </c>
      <c r="AA230" s="4">
        <f>SUM(P230:$P$759)+$Z$25</f>
        <v>1704500.0000000019</v>
      </c>
      <c r="AB230" s="4">
        <f>SUM(V230:$W$759)</f>
        <v>325594.8</v>
      </c>
      <c r="AC230" s="4">
        <f t="shared" si="76"/>
        <v>940000.00000000186</v>
      </c>
    </row>
    <row r="231" spans="1:29" x14ac:dyDescent="0.15">
      <c r="A231">
        <v>1</v>
      </c>
      <c r="B231" s="1">
        <v>42466</v>
      </c>
      <c r="C231">
        <v>152.80000000000001</v>
      </c>
      <c r="D231">
        <v>156.6</v>
      </c>
      <c r="E231">
        <v>152.4</v>
      </c>
      <c r="F231">
        <v>153.4</v>
      </c>
      <c r="G231">
        <v>166642100</v>
      </c>
      <c r="H231" s="2">
        <f t="shared" si="65"/>
        <v>25562898140</v>
      </c>
      <c r="I231">
        <f t="shared" si="59"/>
        <v>0.20000000000001705</v>
      </c>
      <c r="J231" t="str">
        <f t="shared" si="66"/>
        <v>高値割、安値割</v>
      </c>
      <c r="L231">
        <f t="shared" si="60"/>
        <v>-0.20000000000001705</v>
      </c>
      <c r="M231">
        <f t="shared" si="67"/>
        <v>-0.20000000000001705</v>
      </c>
      <c r="N231">
        <f t="shared" si="68"/>
        <v>0.20000000000001705</v>
      </c>
      <c r="O231" s="2">
        <f t="shared" si="61"/>
        <v>5000</v>
      </c>
      <c r="P231" s="2">
        <f t="shared" si="69"/>
        <v>-1000.0000000000853</v>
      </c>
      <c r="Q231" s="2">
        <f t="shared" si="62"/>
        <v>766000</v>
      </c>
      <c r="R231" s="2" t="str">
        <f t="shared" si="70"/>
        <v>uri</v>
      </c>
      <c r="S231" s="2" t="str">
        <f t="shared" si="71"/>
        <v>kai</v>
      </c>
      <c r="T231" s="2" t="str">
        <f t="shared" si="72"/>
        <v>uri</v>
      </c>
      <c r="U231" s="2" t="str">
        <f t="shared" si="73"/>
        <v/>
      </c>
      <c r="V231" s="2" t="str">
        <f t="shared" si="74"/>
        <v/>
      </c>
      <c r="W231" s="2" t="str">
        <f t="shared" si="77"/>
        <v/>
      </c>
      <c r="X231" s="2">
        <f t="shared" si="75"/>
        <v>61.28</v>
      </c>
      <c r="Y231" s="6">
        <f t="shared" si="63"/>
        <v>767000</v>
      </c>
      <c r="Z231" s="6">
        <f t="shared" si="64"/>
        <v>0</v>
      </c>
      <c r="AA231" s="4">
        <f>SUM(P231:$P$759)+$Z$25</f>
        <v>1702000.0000000019</v>
      </c>
      <c r="AB231" s="4">
        <f>SUM(V231:$W$759)</f>
        <v>325594.8</v>
      </c>
      <c r="AC231" s="4">
        <f t="shared" si="76"/>
        <v>935000.00000000186</v>
      </c>
    </row>
    <row r="232" spans="1:29" x14ac:dyDescent="0.15">
      <c r="A232">
        <v>1</v>
      </c>
      <c r="B232" s="1">
        <v>42465</v>
      </c>
      <c r="C232">
        <v>157.69999999999999</v>
      </c>
      <c r="D232">
        <v>157.80000000000001</v>
      </c>
      <c r="E232">
        <v>153.1</v>
      </c>
      <c r="F232">
        <v>153.19999999999999</v>
      </c>
      <c r="G232">
        <v>210718700</v>
      </c>
      <c r="H232" s="2">
        <f t="shared" si="65"/>
        <v>32282104839.999996</v>
      </c>
      <c r="I232">
        <f t="shared" si="59"/>
        <v>-7.7000000000000171</v>
      </c>
      <c r="J232" t="str">
        <f t="shared" si="66"/>
        <v>高値割、安値割</v>
      </c>
      <c r="L232">
        <f t="shared" si="60"/>
        <v>7.7000000000000171</v>
      </c>
      <c r="M232">
        <f t="shared" si="67"/>
        <v>7.7000000000000171</v>
      </c>
      <c r="N232">
        <f t="shared" si="68"/>
        <v>-7.7000000000000171</v>
      </c>
      <c r="O232" s="2">
        <f t="shared" si="61"/>
        <v>5000</v>
      </c>
      <c r="P232" s="2">
        <f t="shared" si="69"/>
        <v>38500.000000000087</v>
      </c>
      <c r="Q232" s="2">
        <f t="shared" si="62"/>
        <v>804500</v>
      </c>
      <c r="R232" s="2" t="str">
        <f t="shared" si="70"/>
        <v>uri</v>
      </c>
      <c r="S232" s="2" t="str">
        <f t="shared" si="71"/>
        <v>kai</v>
      </c>
      <c r="T232" s="2" t="str">
        <f t="shared" si="72"/>
        <v>uri</v>
      </c>
      <c r="U232" s="2" t="str">
        <f t="shared" si="73"/>
        <v/>
      </c>
      <c r="V232" s="2" t="str">
        <f t="shared" si="74"/>
        <v/>
      </c>
      <c r="W232" s="2" t="str">
        <f t="shared" si="77"/>
        <v/>
      </c>
      <c r="X232" s="2">
        <f t="shared" si="75"/>
        <v>64.36</v>
      </c>
      <c r="Y232" s="6">
        <f t="shared" si="63"/>
        <v>766000</v>
      </c>
      <c r="Z232" s="6">
        <f t="shared" si="64"/>
        <v>0</v>
      </c>
      <c r="AA232" s="4">
        <f>SUM(P232:$P$759)+$Z$25</f>
        <v>1703000.0000000019</v>
      </c>
      <c r="AB232" s="4">
        <f>SUM(V232:$W$759)</f>
        <v>325594.8</v>
      </c>
      <c r="AC232" s="4">
        <f t="shared" si="76"/>
        <v>937000.00000000186</v>
      </c>
    </row>
    <row r="233" spans="1:29" x14ac:dyDescent="0.15">
      <c r="A233">
        <v>1</v>
      </c>
      <c r="B233" s="1">
        <v>42464</v>
      </c>
      <c r="C233">
        <v>160.69999999999999</v>
      </c>
      <c r="D233">
        <v>164.5</v>
      </c>
      <c r="E233">
        <v>159.6</v>
      </c>
      <c r="F233">
        <v>160.9</v>
      </c>
      <c r="G233">
        <v>183231300</v>
      </c>
      <c r="H233" s="2">
        <f t="shared" si="65"/>
        <v>29481916170</v>
      </c>
      <c r="I233">
        <f t="shared" si="59"/>
        <v>-1.4000000000000057</v>
      </c>
      <c r="J233" t="str">
        <f t="shared" si="66"/>
        <v>高値割、安値割</v>
      </c>
      <c r="L233">
        <f t="shared" si="60"/>
        <v>1.4000000000000057</v>
      </c>
      <c r="M233">
        <f t="shared" si="67"/>
        <v>1.4000000000000057</v>
      </c>
      <c r="N233">
        <f t="shared" si="68"/>
        <v>-1.4000000000000057</v>
      </c>
      <c r="O233" s="2">
        <f t="shared" si="61"/>
        <v>5000</v>
      </c>
      <c r="P233" s="2">
        <f t="shared" si="69"/>
        <v>7000.0000000000282</v>
      </c>
      <c r="Q233" s="2">
        <f t="shared" si="62"/>
        <v>811500</v>
      </c>
      <c r="R233" s="2" t="str">
        <f t="shared" si="70"/>
        <v>uri</v>
      </c>
      <c r="S233" s="2" t="str">
        <f t="shared" si="71"/>
        <v>kai</v>
      </c>
      <c r="T233" s="2" t="str">
        <f t="shared" si="72"/>
        <v>uri</v>
      </c>
      <c r="U233" s="2">
        <f t="shared" si="73"/>
        <v>811500</v>
      </c>
      <c r="V233" s="2">
        <f t="shared" si="74"/>
        <v>1080</v>
      </c>
      <c r="W233" s="2" t="str">
        <f t="shared" si="77"/>
        <v/>
      </c>
      <c r="X233" s="2">
        <f t="shared" si="75"/>
        <v>129.84</v>
      </c>
      <c r="Y233" s="6">
        <f t="shared" si="63"/>
        <v>804500</v>
      </c>
      <c r="Z233" s="6">
        <f t="shared" si="64"/>
        <v>0</v>
      </c>
      <c r="AA233" s="4">
        <f>SUM(P233:$P$759)+$Z$25</f>
        <v>1664500.0000000016</v>
      </c>
      <c r="AB233" s="4">
        <f>SUM(V233:$W$759)</f>
        <v>325594.8</v>
      </c>
      <c r="AC233" s="4">
        <f t="shared" si="76"/>
        <v>860000.00000000163</v>
      </c>
    </row>
    <row r="234" spans="1:29" x14ac:dyDescent="0.15">
      <c r="A234">
        <v>1</v>
      </c>
      <c r="B234" s="1">
        <v>42461</v>
      </c>
      <c r="C234">
        <v>167.1</v>
      </c>
      <c r="D234">
        <v>167.2</v>
      </c>
      <c r="E234">
        <v>162</v>
      </c>
      <c r="F234">
        <v>162.30000000000001</v>
      </c>
      <c r="G234">
        <v>218898200</v>
      </c>
      <c r="H234" s="2">
        <f t="shared" si="65"/>
        <v>35527177860</v>
      </c>
      <c r="I234">
        <f t="shared" si="59"/>
        <v>-5.7999999999999829</v>
      </c>
      <c r="J234" t="str">
        <f t="shared" si="66"/>
        <v>高値割、安値割</v>
      </c>
      <c r="L234">
        <f t="shared" si="60"/>
        <v>-5.7999999999999829</v>
      </c>
      <c r="M234">
        <f t="shared" si="67"/>
        <v>-5.7999999999999829</v>
      </c>
      <c r="N234">
        <f t="shared" si="68"/>
        <v>5.7999999999999829</v>
      </c>
      <c r="O234" s="2">
        <f t="shared" si="61"/>
        <v>5000</v>
      </c>
      <c r="P234" s="2">
        <f t="shared" si="69"/>
        <v>-28999.999999999916</v>
      </c>
      <c r="Q234" s="2">
        <f t="shared" si="62"/>
        <v>840500</v>
      </c>
      <c r="R234" s="2" t="str">
        <f t="shared" si="70"/>
        <v>kai</v>
      </c>
      <c r="S234" s="2" t="str">
        <f t="shared" si="71"/>
        <v>uri</v>
      </c>
      <c r="T234" s="2" t="str">
        <f t="shared" si="72"/>
        <v>kai</v>
      </c>
      <c r="U234" s="2">
        <f t="shared" si="73"/>
        <v>840500</v>
      </c>
      <c r="V234" s="2">
        <f t="shared" si="74"/>
        <v>1080</v>
      </c>
      <c r="W234" s="2">
        <f t="shared" si="77"/>
        <v>134.47999999999999</v>
      </c>
      <c r="X234" s="2" t="str">
        <f t="shared" si="75"/>
        <v/>
      </c>
      <c r="Y234" s="6">
        <f t="shared" si="63"/>
        <v>811500</v>
      </c>
      <c r="Z234" s="6">
        <f t="shared" si="64"/>
        <v>0</v>
      </c>
      <c r="AA234" s="4">
        <f>SUM(P234:$P$759)+$Z$25</f>
        <v>1657500.0000000016</v>
      </c>
      <c r="AB234" s="4">
        <f>SUM(V234:$W$759)</f>
        <v>324514.80000000005</v>
      </c>
      <c r="AC234" s="4">
        <f t="shared" si="76"/>
        <v>846000.00000000163</v>
      </c>
    </row>
    <row r="235" spans="1:29" x14ac:dyDescent="0.15">
      <c r="A235">
        <v>1</v>
      </c>
      <c r="B235" s="1">
        <v>42460</v>
      </c>
      <c r="C235">
        <v>166.5</v>
      </c>
      <c r="D235">
        <v>171.6</v>
      </c>
      <c r="E235">
        <v>166.3</v>
      </c>
      <c r="F235">
        <v>168.1</v>
      </c>
      <c r="G235">
        <v>214186600</v>
      </c>
      <c r="H235" s="2">
        <f t="shared" si="65"/>
        <v>36004767460</v>
      </c>
      <c r="I235">
        <f t="shared" si="59"/>
        <v>3.0999999999999943</v>
      </c>
      <c r="J235" t="str">
        <f t="shared" si="66"/>
        <v>高値超、安値超</v>
      </c>
      <c r="L235">
        <f t="shared" si="60"/>
        <v>-3.0999999999999943</v>
      </c>
      <c r="M235">
        <f t="shared" si="67"/>
        <v>-3.0999999999999943</v>
      </c>
      <c r="N235">
        <f t="shared" si="68"/>
        <v>3.0999999999999943</v>
      </c>
      <c r="O235" s="2">
        <f t="shared" si="61"/>
        <v>5000</v>
      </c>
      <c r="P235" s="2">
        <f t="shared" si="69"/>
        <v>-15499.999999999971</v>
      </c>
      <c r="Q235" s="2">
        <f t="shared" si="62"/>
        <v>825000</v>
      </c>
      <c r="R235" s="2" t="str">
        <f t="shared" si="70"/>
        <v>uri</v>
      </c>
      <c r="S235" s="2" t="str">
        <f t="shared" si="71"/>
        <v>kai</v>
      </c>
      <c r="T235" s="2" t="str">
        <f t="shared" si="72"/>
        <v>uri</v>
      </c>
      <c r="U235" s="2" t="str">
        <f t="shared" si="73"/>
        <v/>
      </c>
      <c r="V235" s="2" t="str">
        <f t="shared" si="74"/>
        <v/>
      </c>
      <c r="W235" s="2" t="str">
        <f t="shared" si="77"/>
        <v/>
      </c>
      <c r="X235" s="2">
        <f t="shared" si="75"/>
        <v>66</v>
      </c>
      <c r="Y235" s="6">
        <f t="shared" si="63"/>
        <v>840500</v>
      </c>
      <c r="Z235" s="6">
        <f t="shared" si="64"/>
        <v>0</v>
      </c>
      <c r="AA235" s="4">
        <f>SUM(P235:$P$759)+$Z$25</f>
        <v>1686500.0000000016</v>
      </c>
      <c r="AB235" s="4">
        <f>SUM(V235:$W$759)</f>
        <v>323300.32</v>
      </c>
      <c r="AC235" s="4">
        <f t="shared" si="76"/>
        <v>846000.00000000163</v>
      </c>
    </row>
    <row r="236" spans="1:29" x14ac:dyDescent="0.15">
      <c r="A236">
        <v>1</v>
      </c>
      <c r="B236" s="1">
        <v>42459</v>
      </c>
      <c r="C236">
        <v>170</v>
      </c>
      <c r="D236">
        <v>170.4</v>
      </c>
      <c r="E236">
        <v>164.6</v>
      </c>
      <c r="F236">
        <v>165</v>
      </c>
      <c r="G236">
        <v>186827000</v>
      </c>
      <c r="H236" s="2">
        <f t="shared" si="65"/>
        <v>30826455000</v>
      </c>
      <c r="I236">
        <f t="shared" si="59"/>
        <v>-5.8000000000000114</v>
      </c>
      <c r="J236" t="str">
        <f t="shared" si="66"/>
        <v>高値割、安値割</v>
      </c>
      <c r="L236">
        <f t="shared" si="60"/>
        <v>5.8000000000000114</v>
      </c>
      <c r="M236">
        <f t="shared" si="67"/>
        <v>5.8000000000000114</v>
      </c>
      <c r="N236">
        <f t="shared" si="68"/>
        <v>-5.8000000000000114</v>
      </c>
      <c r="O236" s="2">
        <f t="shared" si="61"/>
        <v>5000</v>
      </c>
      <c r="P236" s="2">
        <f t="shared" si="69"/>
        <v>29000.000000000058</v>
      </c>
      <c r="Q236" s="2">
        <f t="shared" si="62"/>
        <v>854000</v>
      </c>
      <c r="R236" s="2" t="str">
        <f t="shared" si="70"/>
        <v>uri</v>
      </c>
      <c r="S236" s="2" t="str">
        <f t="shared" si="71"/>
        <v>kai</v>
      </c>
      <c r="T236" s="2" t="str">
        <f t="shared" si="72"/>
        <v>uri</v>
      </c>
      <c r="U236" s="2">
        <f t="shared" si="73"/>
        <v>854000</v>
      </c>
      <c r="V236" s="2">
        <f t="shared" si="74"/>
        <v>1080</v>
      </c>
      <c r="W236" s="2" t="str">
        <f t="shared" si="77"/>
        <v/>
      </c>
      <c r="X236" s="2">
        <f t="shared" si="75"/>
        <v>136.63999999999999</v>
      </c>
      <c r="Y236" s="6">
        <f t="shared" si="63"/>
        <v>825000</v>
      </c>
      <c r="Z236" s="6">
        <f t="shared" si="64"/>
        <v>0</v>
      </c>
      <c r="AA236" s="4">
        <f>SUM(P236:$P$759)+$Z$25</f>
        <v>1702000.0000000016</v>
      </c>
      <c r="AB236" s="4">
        <f>SUM(V236:$W$759)</f>
        <v>323300.32</v>
      </c>
      <c r="AC236" s="4">
        <f t="shared" si="76"/>
        <v>877000.00000000163</v>
      </c>
    </row>
    <row r="237" spans="1:29" x14ac:dyDescent="0.15">
      <c r="A237">
        <v>1</v>
      </c>
      <c r="B237" s="1">
        <v>42458</v>
      </c>
      <c r="C237">
        <v>171.9</v>
      </c>
      <c r="D237">
        <v>172.6</v>
      </c>
      <c r="E237">
        <v>169.5</v>
      </c>
      <c r="F237">
        <v>170.8</v>
      </c>
      <c r="G237">
        <v>164077400</v>
      </c>
      <c r="H237" s="2">
        <f t="shared" si="65"/>
        <v>28024419920</v>
      </c>
      <c r="I237">
        <f t="shared" si="59"/>
        <v>-4.0999999999999943</v>
      </c>
      <c r="J237" t="str">
        <f t="shared" si="66"/>
        <v>高値割、安値割</v>
      </c>
      <c r="L237">
        <f t="shared" si="60"/>
        <v>-4.0999999999999943</v>
      </c>
      <c r="M237">
        <f t="shared" si="67"/>
        <v>-4.0999999999999943</v>
      </c>
      <c r="N237">
        <f t="shared" si="68"/>
        <v>4.0999999999999943</v>
      </c>
      <c r="O237" s="2">
        <f t="shared" si="61"/>
        <v>5000</v>
      </c>
      <c r="P237" s="2">
        <f t="shared" si="69"/>
        <v>-20499.999999999971</v>
      </c>
      <c r="Q237" s="2">
        <f t="shared" si="62"/>
        <v>874500</v>
      </c>
      <c r="R237" s="2" t="str">
        <f t="shared" si="70"/>
        <v>kai</v>
      </c>
      <c r="S237" s="2" t="str">
        <f t="shared" si="71"/>
        <v>uri</v>
      </c>
      <c r="T237" s="2" t="str">
        <f t="shared" si="72"/>
        <v>kai</v>
      </c>
      <c r="U237" s="2">
        <f t="shared" si="73"/>
        <v>874500</v>
      </c>
      <c r="V237" s="2">
        <f t="shared" si="74"/>
        <v>1080</v>
      </c>
      <c r="W237" s="2">
        <f t="shared" si="77"/>
        <v>139.91999999999999</v>
      </c>
      <c r="X237" s="2" t="str">
        <f t="shared" si="75"/>
        <v/>
      </c>
      <c r="Y237" s="6">
        <f t="shared" si="63"/>
        <v>854000</v>
      </c>
      <c r="Z237" s="6">
        <f t="shared" si="64"/>
        <v>0</v>
      </c>
      <c r="AA237" s="4">
        <f>SUM(P237:$P$759)+$Z$25</f>
        <v>1673000.0000000014</v>
      </c>
      <c r="AB237" s="4">
        <f>SUM(V237:$W$759)</f>
        <v>322220.32</v>
      </c>
      <c r="AC237" s="4">
        <f t="shared" si="76"/>
        <v>819000.0000000014</v>
      </c>
    </row>
    <row r="238" spans="1:29" x14ac:dyDescent="0.15">
      <c r="A238">
        <v>1</v>
      </c>
      <c r="B238" s="1">
        <v>42457</v>
      </c>
      <c r="C238">
        <v>175</v>
      </c>
      <c r="D238">
        <v>175.8</v>
      </c>
      <c r="E238">
        <v>172.2</v>
      </c>
      <c r="F238">
        <v>174.9</v>
      </c>
      <c r="G238">
        <v>197333400</v>
      </c>
      <c r="H238" s="2">
        <f t="shared" si="65"/>
        <v>34513611660</v>
      </c>
      <c r="I238">
        <f t="shared" si="59"/>
        <v>1.9000000000000057</v>
      </c>
      <c r="J238" t="str">
        <f t="shared" si="66"/>
        <v>高値超、安値超</v>
      </c>
      <c r="L238">
        <f t="shared" si="60"/>
        <v>-1.9000000000000057</v>
      </c>
      <c r="M238">
        <f t="shared" si="67"/>
        <v>-1.9000000000000057</v>
      </c>
      <c r="N238">
        <f t="shared" si="68"/>
        <v>1.9000000000000057</v>
      </c>
      <c r="O238" s="2">
        <f t="shared" si="61"/>
        <v>5000</v>
      </c>
      <c r="P238" s="2">
        <f t="shared" si="69"/>
        <v>-9500.0000000000291</v>
      </c>
      <c r="Q238" s="2">
        <f t="shared" si="62"/>
        <v>865000</v>
      </c>
      <c r="R238" s="2" t="str">
        <f t="shared" si="70"/>
        <v>uri</v>
      </c>
      <c r="S238" s="2" t="str">
        <f t="shared" si="71"/>
        <v>kai</v>
      </c>
      <c r="T238" s="2" t="str">
        <f t="shared" si="72"/>
        <v>uri</v>
      </c>
      <c r="U238" s="2" t="str">
        <f t="shared" si="73"/>
        <v/>
      </c>
      <c r="V238" s="2" t="str">
        <f t="shared" si="74"/>
        <v/>
      </c>
      <c r="W238" s="2" t="str">
        <f t="shared" si="77"/>
        <v/>
      </c>
      <c r="X238" s="2">
        <f t="shared" si="75"/>
        <v>69.2</v>
      </c>
      <c r="Y238" s="6">
        <f t="shared" si="63"/>
        <v>874500</v>
      </c>
      <c r="Z238" s="6">
        <f t="shared" si="64"/>
        <v>0</v>
      </c>
      <c r="AA238" s="4">
        <f>SUM(P238:$P$759)+$Z$25</f>
        <v>1693500.0000000014</v>
      </c>
      <c r="AB238" s="4">
        <f>SUM(V238:$W$759)</f>
        <v>321000.40000000002</v>
      </c>
      <c r="AC238" s="4">
        <f t="shared" si="76"/>
        <v>819000.0000000014</v>
      </c>
    </row>
    <row r="239" spans="1:29" x14ac:dyDescent="0.15">
      <c r="A239">
        <v>1</v>
      </c>
      <c r="B239" s="1">
        <v>42454</v>
      </c>
      <c r="C239">
        <v>171</v>
      </c>
      <c r="D239">
        <v>174.4</v>
      </c>
      <c r="E239">
        <v>168.7</v>
      </c>
      <c r="F239">
        <v>173</v>
      </c>
      <c r="G239">
        <v>226988300</v>
      </c>
      <c r="H239" s="2">
        <f t="shared" si="65"/>
        <v>39268975900</v>
      </c>
      <c r="I239">
        <f t="shared" si="59"/>
        <v>1</v>
      </c>
      <c r="J239" t="str">
        <f t="shared" si="66"/>
        <v>高値割、安値割</v>
      </c>
      <c r="L239">
        <f t="shared" si="60"/>
        <v>-1</v>
      </c>
      <c r="M239">
        <f t="shared" si="67"/>
        <v>-1</v>
      </c>
      <c r="N239">
        <f t="shared" si="68"/>
        <v>1</v>
      </c>
      <c r="O239" s="2">
        <f t="shared" si="61"/>
        <v>5000</v>
      </c>
      <c r="P239" s="2">
        <f t="shared" si="69"/>
        <v>-5000</v>
      </c>
      <c r="Q239" s="2">
        <f t="shared" si="62"/>
        <v>860000</v>
      </c>
      <c r="R239" s="2" t="str">
        <f t="shared" si="70"/>
        <v>uri</v>
      </c>
      <c r="S239" s="2" t="str">
        <f t="shared" si="71"/>
        <v>kai</v>
      </c>
      <c r="T239" s="2" t="str">
        <f t="shared" si="72"/>
        <v>uri</v>
      </c>
      <c r="U239" s="2">
        <f t="shared" si="73"/>
        <v>860000</v>
      </c>
      <c r="V239" s="2">
        <f t="shared" si="74"/>
        <v>1080</v>
      </c>
      <c r="W239" s="2" t="str">
        <f t="shared" si="77"/>
        <v/>
      </c>
      <c r="X239" s="2">
        <f t="shared" si="75"/>
        <v>137.6</v>
      </c>
      <c r="Y239" s="6">
        <f t="shared" si="63"/>
        <v>865000</v>
      </c>
      <c r="Z239" s="6">
        <f t="shared" si="64"/>
        <v>0</v>
      </c>
      <c r="AA239" s="4">
        <f>SUM(P239:$P$759)+$Z$25</f>
        <v>1703000.0000000016</v>
      </c>
      <c r="AB239" s="4">
        <f>SUM(V239:$W$759)</f>
        <v>321000.40000000002</v>
      </c>
      <c r="AC239" s="4">
        <f t="shared" si="76"/>
        <v>838000.00000000163</v>
      </c>
    </row>
    <row r="240" spans="1:29" x14ac:dyDescent="0.15">
      <c r="A240">
        <v>1</v>
      </c>
      <c r="B240" s="1">
        <v>42453</v>
      </c>
      <c r="C240">
        <v>177.3</v>
      </c>
      <c r="D240">
        <v>177.4</v>
      </c>
      <c r="E240">
        <v>172</v>
      </c>
      <c r="F240">
        <v>172</v>
      </c>
      <c r="G240">
        <v>217913200</v>
      </c>
      <c r="H240" s="2">
        <f t="shared" si="65"/>
        <v>37481070400</v>
      </c>
      <c r="I240">
        <f t="shared" si="59"/>
        <v>-6.4000000000000057</v>
      </c>
      <c r="J240" t="str">
        <f t="shared" si="66"/>
        <v>高値割、安値割</v>
      </c>
      <c r="L240">
        <f t="shared" si="60"/>
        <v>-6.4000000000000057</v>
      </c>
      <c r="M240">
        <f t="shared" si="67"/>
        <v>-6.4000000000000057</v>
      </c>
      <c r="N240">
        <f t="shared" si="68"/>
        <v>-6.4000000000000057</v>
      </c>
      <c r="O240" s="2">
        <f t="shared" si="61"/>
        <v>5000</v>
      </c>
      <c r="P240" s="2">
        <f t="shared" si="69"/>
        <v>-32000.000000000029</v>
      </c>
      <c r="Q240" s="2">
        <f t="shared" si="62"/>
        <v>892000</v>
      </c>
      <c r="R240" s="2" t="str">
        <f t="shared" si="70"/>
        <v>kai</v>
      </c>
      <c r="S240" s="2" t="str">
        <f t="shared" si="71"/>
        <v>kai</v>
      </c>
      <c r="T240" s="2" t="str">
        <f t="shared" si="72"/>
        <v>kai</v>
      </c>
      <c r="U240" s="2" t="str">
        <f t="shared" si="73"/>
        <v/>
      </c>
      <c r="V240" s="2" t="str">
        <f t="shared" si="74"/>
        <v/>
      </c>
      <c r="W240" s="2">
        <f t="shared" si="77"/>
        <v>71.36</v>
      </c>
      <c r="X240" s="2" t="str">
        <f t="shared" si="75"/>
        <v/>
      </c>
      <c r="Y240" s="6">
        <f t="shared" si="63"/>
        <v>860000</v>
      </c>
      <c r="Z240" s="6">
        <f t="shared" si="64"/>
        <v>0</v>
      </c>
      <c r="AA240" s="4">
        <f>SUM(P240:$P$759)+$Z$25</f>
        <v>1708000.0000000016</v>
      </c>
      <c r="AB240" s="4">
        <f>SUM(V240:$W$759)</f>
        <v>319920.39999999997</v>
      </c>
      <c r="AC240" s="4">
        <f t="shared" si="76"/>
        <v>848000.00000000163</v>
      </c>
    </row>
    <row r="241" spans="1:29" x14ac:dyDescent="0.15">
      <c r="A241">
        <v>1</v>
      </c>
      <c r="B241" s="1">
        <v>42452</v>
      </c>
      <c r="C241">
        <v>179.1</v>
      </c>
      <c r="D241">
        <v>179.7</v>
      </c>
      <c r="E241">
        <v>178</v>
      </c>
      <c r="F241">
        <v>178.4</v>
      </c>
      <c r="G241">
        <v>105009000</v>
      </c>
      <c r="H241" s="2">
        <f t="shared" si="65"/>
        <v>18733605600</v>
      </c>
      <c r="I241">
        <f t="shared" si="59"/>
        <v>-0.69999999999998863</v>
      </c>
      <c r="J241" t="str">
        <f t="shared" si="66"/>
        <v/>
      </c>
      <c r="L241">
        <f t="shared" si="60"/>
        <v>-0.69999999999998863</v>
      </c>
      <c r="M241">
        <f t="shared" si="67"/>
        <v>-0.69999999999998863</v>
      </c>
      <c r="N241">
        <f t="shared" si="68"/>
        <v>-0.69999999999998863</v>
      </c>
      <c r="O241" s="2">
        <f t="shared" si="61"/>
        <v>5000</v>
      </c>
      <c r="P241" s="2">
        <f t="shared" si="69"/>
        <v>-3499.9999999999432</v>
      </c>
      <c r="Q241" s="2">
        <f t="shared" si="62"/>
        <v>895500</v>
      </c>
      <c r="R241" s="2" t="str">
        <f t="shared" si="70"/>
        <v>kai</v>
      </c>
      <c r="S241" s="2" t="str">
        <f t="shared" si="71"/>
        <v>kai</v>
      </c>
      <c r="T241" s="2" t="str">
        <f t="shared" si="72"/>
        <v>kai</v>
      </c>
      <c r="U241" s="2">
        <f t="shared" si="73"/>
        <v>895500</v>
      </c>
      <c r="V241" s="2">
        <f t="shared" si="74"/>
        <v>1080</v>
      </c>
      <c r="W241" s="2">
        <f t="shared" si="77"/>
        <v>143.28</v>
      </c>
      <c r="X241" s="2" t="str">
        <f t="shared" si="75"/>
        <v/>
      </c>
      <c r="Y241" s="6">
        <f t="shared" si="63"/>
        <v>892000</v>
      </c>
      <c r="Z241" s="6">
        <f t="shared" si="64"/>
        <v>0</v>
      </c>
      <c r="AA241" s="4">
        <f>SUM(P241:$P$759)+$Z$25</f>
        <v>1740000.0000000016</v>
      </c>
      <c r="AB241" s="4">
        <f>SUM(V241:$W$759)</f>
        <v>319849.03999999992</v>
      </c>
      <c r="AC241" s="4">
        <f t="shared" si="76"/>
        <v>848000.00000000163</v>
      </c>
    </row>
    <row r="242" spans="1:29" x14ac:dyDescent="0.15">
      <c r="A242">
        <v>1</v>
      </c>
      <c r="B242" s="1">
        <v>42451</v>
      </c>
      <c r="C242">
        <v>179.5</v>
      </c>
      <c r="D242">
        <v>180.8</v>
      </c>
      <c r="E242">
        <v>177.8</v>
      </c>
      <c r="F242">
        <v>179.1</v>
      </c>
      <c r="G242">
        <v>164737000</v>
      </c>
      <c r="H242" s="2">
        <f t="shared" si="65"/>
        <v>29504396700</v>
      </c>
      <c r="I242">
        <f t="shared" si="59"/>
        <v>-0.40000000000000568</v>
      </c>
      <c r="J242" t="str">
        <f t="shared" si="66"/>
        <v/>
      </c>
      <c r="L242">
        <f t="shared" si="60"/>
        <v>0.40000000000000568</v>
      </c>
      <c r="M242">
        <f t="shared" si="67"/>
        <v>0.40000000000000568</v>
      </c>
      <c r="N242">
        <f t="shared" si="68"/>
        <v>-0.40000000000000568</v>
      </c>
      <c r="O242" s="2">
        <f t="shared" si="61"/>
        <v>5000</v>
      </c>
      <c r="P242" s="2">
        <f t="shared" si="69"/>
        <v>2000.0000000000284</v>
      </c>
      <c r="Q242" s="2">
        <f t="shared" si="62"/>
        <v>897500</v>
      </c>
      <c r="R242" s="2" t="str">
        <f t="shared" si="70"/>
        <v>uri</v>
      </c>
      <c r="S242" s="2" t="str">
        <f t="shared" si="71"/>
        <v>kai</v>
      </c>
      <c r="T242" s="2" t="str">
        <f t="shared" si="72"/>
        <v>uri</v>
      </c>
      <c r="U242" s="2">
        <f t="shared" si="73"/>
        <v>897500</v>
      </c>
      <c r="V242" s="2">
        <f t="shared" si="74"/>
        <v>1080</v>
      </c>
      <c r="W242" s="2" t="str">
        <f t="shared" si="77"/>
        <v/>
      </c>
      <c r="X242" s="2">
        <f t="shared" si="75"/>
        <v>143.6</v>
      </c>
      <c r="Y242" s="6">
        <f t="shared" si="63"/>
        <v>895500</v>
      </c>
      <c r="Z242" s="6">
        <f t="shared" si="64"/>
        <v>0</v>
      </c>
      <c r="AA242" s="4">
        <f>SUM(P242:$P$759)+$Z$25</f>
        <v>1743500.0000000014</v>
      </c>
      <c r="AB242" s="4">
        <f>SUM(V242:$W$759)</f>
        <v>318625.75999999995</v>
      </c>
      <c r="AC242" s="4">
        <f t="shared" si="76"/>
        <v>848000.0000000014</v>
      </c>
    </row>
    <row r="243" spans="1:29" x14ac:dyDescent="0.15">
      <c r="A243">
        <v>1</v>
      </c>
      <c r="B243" s="1">
        <v>42447</v>
      </c>
      <c r="C243">
        <v>179.8</v>
      </c>
      <c r="D243">
        <v>181.6</v>
      </c>
      <c r="E243">
        <v>176.8</v>
      </c>
      <c r="F243">
        <v>179.5</v>
      </c>
      <c r="G243">
        <v>173438600</v>
      </c>
      <c r="H243" s="2">
        <f t="shared" si="65"/>
        <v>31132228700</v>
      </c>
      <c r="I243">
        <f t="shared" si="59"/>
        <v>-2</v>
      </c>
      <c r="J243" t="str">
        <f t="shared" si="66"/>
        <v>高値割、安値割</v>
      </c>
      <c r="L243">
        <f t="shared" si="60"/>
        <v>-2</v>
      </c>
      <c r="M243">
        <f t="shared" si="67"/>
        <v>-2</v>
      </c>
      <c r="N243">
        <f t="shared" si="68"/>
        <v>2</v>
      </c>
      <c r="O243" s="2">
        <f t="shared" si="61"/>
        <v>5000</v>
      </c>
      <c r="P243" s="2">
        <f t="shared" si="69"/>
        <v>-10000</v>
      </c>
      <c r="Q243" s="2">
        <f t="shared" si="62"/>
        <v>907500</v>
      </c>
      <c r="R243" s="2" t="str">
        <f t="shared" si="70"/>
        <v>kai</v>
      </c>
      <c r="S243" s="2" t="str">
        <f t="shared" si="71"/>
        <v>uri</v>
      </c>
      <c r="T243" s="2" t="str">
        <f t="shared" si="72"/>
        <v>kai</v>
      </c>
      <c r="U243" s="2">
        <f t="shared" si="73"/>
        <v>907500</v>
      </c>
      <c r="V243" s="2">
        <f t="shared" si="74"/>
        <v>1080</v>
      </c>
      <c r="W243" s="2">
        <f t="shared" si="77"/>
        <v>145.19999999999999</v>
      </c>
      <c r="X243" s="2" t="str">
        <f t="shared" si="75"/>
        <v/>
      </c>
      <c r="Y243" s="6">
        <f t="shared" si="63"/>
        <v>897500</v>
      </c>
      <c r="Z243" s="6">
        <f t="shared" si="64"/>
        <v>0</v>
      </c>
      <c r="AA243" s="4">
        <f>SUM(P243:$P$759)+$Z$25</f>
        <v>1741500.0000000014</v>
      </c>
      <c r="AB243" s="4">
        <f>SUM(V243:$W$759)</f>
        <v>317545.75999999995</v>
      </c>
      <c r="AC243" s="4">
        <f t="shared" si="76"/>
        <v>844000.0000000014</v>
      </c>
    </row>
    <row r="244" spans="1:29" x14ac:dyDescent="0.15">
      <c r="A244">
        <v>1</v>
      </c>
      <c r="B244" s="1">
        <v>42446</v>
      </c>
      <c r="C244">
        <v>180.6</v>
      </c>
      <c r="D244">
        <v>183.7</v>
      </c>
      <c r="E244">
        <v>180</v>
      </c>
      <c r="F244">
        <v>181.5</v>
      </c>
      <c r="G244">
        <v>152026700</v>
      </c>
      <c r="H244" s="2">
        <f t="shared" si="65"/>
        <v>27592846050</v>
      </c>
      <c r="I244">
        <f t="shared" si="59"/>
        <v>2.4000000000000057</v>
      </c>
      <c r="J244" t="str">
        <f t="shared" si="66"/>
        <v>高値超、安値超</v>
      </c>
      <c r="L244">
        <f t="shared" si="60"/>
        <v>-2.4000000000000057</v>
      </c>
      <c r="M244">
        <f t="shared" si="67"/>
        <v>-2.4000000000000057</v>
      </c>
      <c r="N244">
        <f t="shared" si="68"/>
        <v>2.4000000000000057</v>
      </c>
      <c r="O244" s="2">
        <f t="shared" si="61"/>
        <v>5000</v>
      </c>
      <c r="P244" s="2">
        <f t="shared" si="69"/>
        <v>-12000.000000000029</v>
      </c>
      <c r="Q244" s="2">
        <f t="shared" si="62"/>
        <v>895500</v>
      </c>
      <c r="R244" s="2" t="str">
        <f t="shared" si="70"/>
        <v>uri</v>
      </c>
      <c r="S244" s="2" t="str">
        <f t="shared" si="71"/>
        <v>kai</v>
      </c>
      <c r="T244" s="2" t="str">
        <f t="shared" si="72"/>
        <v>uri</v>
      </c>
      <c r="U244" s="2" t="str">
        <f t="shared" si="73"/>
        <v/>
      </c>
      <c r="V244" s="2" t="str">
        <f t="shared" si="74"/>
        <v/>
      </c>
      <c r="W244" s="2" t="str">
        <f t="shared" si="77"/>
        <v/>
      </c>
      <c r="X244" s="2">
        <f t="shared" si="75"/>
        <v>71.64</v>
      </c>
      <c r="Y244" s="6">
        <f t="shared" si="63"/>
        <v>907500</v>
      </c>
      <c r="Z244" s="6">
        <f t="shared" si="64"/>
        <v>0</v>
      </c>
      <c r="AA244" s="4">
        <f>SUM(P244:$P$759)+$Z$25</f>
        <v>1751500.0000000016</v>
      </c>
      <c r="AB244" s="4">
        <f>SUM(V244:$W$759)</f>
        <v>316320.55999999994</v>
      </c>
      <c r="AC244" s="4">
        <f t="shared" si="76"/>
        <v>844000.00000000163</v>
      </c>
    </row>
    <row r="245" spans="1:29" x14ac:dyDescent="0.15">
      <c r="A245">
        <v>1</v>
      </c>
      <c r="B245" s="1">
        <v>42445</v>
      </c>
      <c r="C245">
        <v>182.9</v>
      </c>
      <c r="D245">
        <v>183.5</v>
      </c>
      <c r="E245">
        <v>179</v>
      </c>
      <c r="F245">
        <v>179.1</v>
      </c>
      <c r="G245">
        <v>154748100</v>
      </c>
      <c r="H245" s="2">
        <f t="shared" si="65"/>
        <v>27715384710</v>
      </c>
      <c r="I245">
        <f t="shared" si="59"/>
        <v>-5.7000000000000171</v>
      </c>
      <c r="J245" t="str">
        <f t="shared" si="66"/>
        <v>高値割、安値割</v>
      </c>
      <c r="L245">
        <f t="shared" si="60"/>
        <v>5.7000000000000171</v>
      </c>
      <c r="M245">
        <f t="shared" si="67"/>
        <v>5.7000000000000171</v>
      </c>
      <c r="N245">
        <f t="shared" si="68"/>
        <v>-5.7000000000000171</v>
      </c>
      <c r="O245" s="2">
        <f t="shared" si="61"/>
        <v>5000</v>
      </c>
      <c r="P245" s="2">
        <f t="shared" si="69"/>
        <v>28500.000000000084</v>
      </c>
      <c r="Q245" s="2">
        <f t="shared" si="62"/>
        <v>924000</v>
      </c>
      <c r="R245" s="2" t="str">
        <f t="shared" si="70"/>
        <v>uri</v>
      </c>
      <c r="S245" s="2" t="str">
        <f t="shared" si="71"/>
        <v>kai</v>
      </c>
      <c r="T245" s="2" t="str">
        <f t="shared" si="72"/>
        <v>uri</v>
      </c>
      <c r="U245" s="2">
        <f t="shared" si="73"/>
        <v>924000</v>
      </c>
      <c r="V245" s="2">
        <f t="shared" si="74"/>
        <v>1080</v>
      </c>
      <c r="W245" s="2" t="str">
        <f t="shared" si="77"/>
        <v/>
      </c>
      <c r="X245" s="2">
        <f t="shared" si="75"/>
        <v>147.84</v>
      </c>
      <c r="Y245" s="6">
        <f t="shared" si="63"/>
        <v>895500</v>
      </c>
      <c r="Z245" s="6">
        <f t="shared" si="64"/>
        <v>0</v>
      </c>
      <c r="AA245" s="4">
        <f>SUM(P245:$P$759)+$Z$25</f>
        <v>1763500.0000000016</v>
      </c>
      <c r="AB245" s="4">
        <f>SUM(V245:$W$759)</f>
        <v>316320.55999999994</v>
      </c>
      <c r="AC245" s="4">
        <f t="shared" si="76"/>
        <v>868000.00000000163</v>
      </c>
    </row>
    <row r="246" spans="1:29" x14ac:dyDescent="0.15">
      <c r="A246">
        <v>1</v>
      </c>
      <c r="B246" s="1">
        <v>42444</v>
      </c>
      <c r="C246">
        <v>183.3</v>
      </c>
      <c r="D246">
        <v>187</v>
      </c>
      <c r="E246">
        <v>182.4</v>
      </c>
      <c r="F246">
        <v>184.8</v>
      </c>
      <c r="G246">
        <v>164622500</v>
      </c>
      <c r="H246" s="2">
        <f t="shared" si="65"/>
        <v>30422238000</v>
      </c>
      <c r="I246">
        <f t="shared" si="59"/>
        <v>-0.39999999999997726</v>
      </c>
      <c r="J246" t="str">
        <f t="shared" si="66"/>
        <v>高値割、安値割</v>
      </c>
      <c r="L246">
        <f t="shared" si="60"/>
        <v>-0.39999999999997726</v>
      </c>
      <c r="M246">
        <f t="shared" si="67"/>
        <v>-0.39999999999997726</v>
      </c>
      <c r="N246">
        <f t="shared" si="68"/>
        <v>0.39999999999997726</v>
      </c>
      <c r="O246" s="2">
        <f t="shared" si="61"/>
        <v>5000</v>
      </c>
      <c r="P246" s="2">
        <f t="shared" si="69"/>
        <v>-1999.9999999998863</v>
      </c>
      <c r="Q246" s="2">
        <f t="shared" si="62"/>
        <v>926000</v>
      </c>
      <c r="R246" s="2" t="str">
        <f t="shared" si="70"/>
        <v>kai</v>
      </c>
      <c r="S246" s="2" t="str">
        <f t="shared" si="71"/>
        <v>uri</v>
      </c>
      <c r="T246" s="2" t="str">
        <f t="shared" si="72"/>
        <v>kai</v>
      </c>
      <c r="U246" s="2" t="str">
        <f t="shared" si="73"/>
        <v/>
      </c>
      <c r="V246" s="2" t="str">
        <f t="shared" si="74"/>
        <v/>
      </c>
      <c r="W246" s="2">
        <f t="shared" si="77"/>
        <v>74.08</v>
      </c>
      <c r="X246" s="2" t="str">
        <f t="shared" si="75"/>
        <v/>
      </c>
      <c r="Y246" s="6">
        <f t="shared" si="63"/>
        <v>924000</v>
      </c>
      <c r="Z246" s="6">
        <f t="shared" si="64"/>
        <v>0</v>
      </c>
      <c r="AA246" s="4">
        <f>SUM(P246:$P$759)+$Z$25</f>
        <v>1735000.0000000014</v>
      </c>
      <c r="AB246" s="4">
        <f>SUM(V246:$W$759)</f>
        <v>315240.55999999994</v>
      </c>
      <c r="AC246" s="4">
        <f t="shared" si="76"/>
        <v>811000.0000000014</v>
      </c>
    </row>
    <row r="247" spans="1:29" x14ac:dyDescent="0.15">
      <c r="A247">
        <v>1</v>
      </c>
      <c r="B247" s="1">
        <v>42443</v>
      </c>
      <c r="C247">
        <v>186.9</v>
      </c>
      <c r="D247">
        <v>188.8</v>
      </c>
      <c r="E247">
        <v>184.7</v>
      </c>
      <c r="F247">
        <v>185.2</v>
      </c>
      <c r="G247">
        <v>178173100</v>
      </c>
      <c r="H247" s="2">
        <f t="shared" si="65"/>
        <v>32997658119.999996</v>
      </c>
      <c r="I247">
        <f t="shared" si="59"/>
        <v>2.5</v>
      </c>
      <c r="J247" t="str">
        <f t="shared" si="66"/>
        <v>高値超、安値超</v>
      </c>
      <c r="L247">
        <f t="shared" si="60"/>
        <v>2.5</v>
      </c>
      <c r="M247">
        <f t="shared" si="67"/>
        <v>2.5</v>
      </c>
      <c r="N247">
        <f t="shared" si="68"/>
        <v>-2.5</v>
      </c>
      <c r="O247" s="2">
        <f t="shared" si="61"/>
        <v>5000</v>
      </c>
      <c r="P247" s="2">
        <f t="shared" si="69"/>
        <v>12500</v>
      </c>
      <c r="Q247" s="2">
        <f t="shared" si="62"/>
        <v>913500</v>
      </c>
      <c r="R247" s="2" t="str">
        <f t="shared" si="70"/>
        <v>kai</v>
      </c>
      <c r="S247" s="2" t="str">
        <f t="shared" si="71"/>
        <v>uri</v>
      </c>
      <c r="T247" s="2" t="str">
        <f t="shared" si="72"/>
        <v>kai</v>
      </c>
      <c r="U247" s="2" t="str">
        <f t="shared" si="73"/>
        <v/>
      </c>
      <c r="V247" s="2" t="str">
        <f t="shared" si="74"/>
        <v/>
      </c>
      <c r="W247" s="2">
        <f t="shared" si="77"/>
        <v>73.08</v>
      </c>
      <c r="X247" s="2" t="str">
        <f t="shared" si="75"/>
        <v/>
      </c>
      <c r="Y247" s="6">
        <f t="shared" si="63"/>
        <v>926000</v>
      </c>
      <c r="Z247" s="6">
        <f t="shared" si="64"/>
        <v>0</v>
      </c>
      <c r="AA247" s="4">
        <f>SUM(P247:$P$759)+$Z$25</f>
        <v>1737000.0000000014</v>
      </c>
      <c r="AB247" s="4">
        <f>SUM(V247:$W$759)</f>
        <v>315166.47999999992</v>
      </c>
      <c r="AC247" s="4">
        <f t="shared" si="76"/>
        <v>811000.0000000014</v>
      </c>
    </row>
    <row r="248" spans="1:29" x14ac:dyDescent="0.15">
      <c r="A248">
        <v>1</v>
      </c>
      <c r="B248" s="1">
        <v>42440</v>
      </c>
      <c r="C248">
        <v>176.5</v>
      </c>
      <c r="D248">
        <v>182.8</v>
      </c>
      <c r="E248">
        <v>175.9</v>
      </c>
      <c r="F248">
        <v>182.7</v>
      </c>
      <c r="G248">
        <v>207459800</v>
      </c>
      <c r="H248" s="2">
        <f t="shared" si="65"/>
        <v>37902905460</v>
      </c>
      <c r="I248">
        <f t="shared" si="59"/>
        <v>4.3999999999999773</v>
      </c>
      <c r="J248" t="str">
        <f t="shared" si="66"/>
        <v>高値超、安値超</v>
      </c>
      <c r="L248">
        <f t="shared" si="60"/>
        <v>4.3999999999999773</v>
      </c>
      <c r="M248">
        <f t="shared" si="67"/>
        <v>4.3999999999999773</v>
      </c>
      <c r="N248">
        <f t="shared" si="68"/>
        <v>4.3999999999999773</v>
      </c>
      <c r="O248" s="2">
        <f t="shared" si="61"/>
        <v>5000</v>
      </c>
      <c r="P248" s="2">
        <f t="shared" si="69"/>
        <v>21999.999999999887</v>
      </c>
      <c r="Q248" s="2">
        <f t="shared" si="62"/>
        <v>891500</v>
      </c>
      <c r="R248" s="2" t="str">
        <f t="shared" si="70"/>
        <v>kai</v>
      </c>
      <c r="S248" s="2" t="str">
        <f t="shared" si="71"/>
        <v>kai</v>
      </c>
      <c r="T248" s="2" t="str">
        <f t="shared" si="72"/>
        <v>kai</v>
      </c>
      <c r="U248" s="2">
        <f t="shared" si="73"/>
        <v>891500</v>
      </c>
      <c r="V248" s="2">
        <f t="shared" si="74"/>
        <v>1080</v>
      </c>
      <c r="W248" s="2">
        <f t="shared" si="77"/>
        <v>142.63999999999999</v>
      </c>
      <c r="X248" s="2" t="str">
        <f t="shared" si="75"/>
        <v/>
      </c>
      <c r="Y248" s="6">
        <f t="shared" si="63"/>
        <v>913500</v>
      </c>
      <c r="Z248" s="6">
        <f t="shared" si="64"/>
        <v>0</v>
      </c>
      <c r="AA248" s="4">
        <f>SUM(P248:$P$759)+$Z$25</f>
        <v>1724500.0000000014</v>
      </c>
      <c r="AB248" s="4">
        <f>SUM(V248:$W$759)</f>
        <v>315093.39999999991</v>
      </c>
      <c r="AC248" s="4">
        <f t="shared" si="76"/>
        <v>811000.0000000014</v>
      </c>
    </row>
    <row r="249" spans="1:29" x14ac:dyDescent="0.15">
      <c r="A249">
        <v>1</v>
      </c>
      <c r="B249" s="1">
        <v>42439</v>
      </c>
      <c r="C249">
        <v>177.4</v>
      </c>
      <c r="D249">
        <v>179.1</v>
      </c>
      <c r="E249">
        <v>174.3</v>
      </c>
      <c r="F249">
        <v>178.3</v>
      </c>
      <c r="G249">
        <v>158731700</v>
      </c>
      <c r="H249" s="2">
        <f t="shared" si="65"/>
        <v>28301862110</v>
      </c>
      <c r="I249">
        <f t="shared" si="59"/>
        <v>2.4000000000000057</v>
      </c>
      <c r="J249" t="str">
        <f t="shared" si="66"/>
        <v/>
      </c>
      <c r="L249">
        <f t="shared" si="60"/>
        <v>-2.4000000000000057</v>
      </c>
      <c r="M249">
        <f t="shared" si="67"/>
        <v>-2.4000000000000057</v>
      </c>
      <c r="N249">
        <f t="shared" si="68"/>
        <v>2.4000000000000057</v>
      </c>
      <c r="O249" s="2">
        <f t="shared" si="61"/>
        <v>5000</v>
      </c>
      <c r="P249" s="2">
        <f t="shared" si="69"/>
        <v>-12000.000000000029</v>
      </c>
      <c r="Q249" s="2">
        <f t="shared" si="62"/>
        <v>879500</v>
      </c>
      <c r="R249" s="2" t="str">
        <f t="shared" si="70"/>
        <v>uri</v>
      </c>
      <c r="S249" s="2" t="str">
        <f t="shared" si="71"/>
        <v>kai</v>
      </c>
      <c r="T249" s="2" t="str">
        <f t="shared" si="72"/>
        <v>uri</v>
      </c>
      <c r="U249" s="2" t="str">
        <f t="shared" si="73"/>
        <v/>
      </c>
      <c r="V249" s="2" t="str">
        <f t="shared" si="74"/>
        <v/>
      </c>
      <c r="W249" s="2" t="str">
        <f t="shared" si="77"/>
        <v/>
      </c>
      <c r="X249" s="2">
        <f t="shared" si="75"/>
        <v>70.36</v>
      </c>
      <c r="Y249" s="6">
        <f t="shared" si="63"/>
        <v>891500</v>
      </c>
      <c r="Z249" s="6">
        <f t="shared" si="64"/>
        <v>0</v>
      </c>
      <c r="AA249" s="4">
        <f>SUM(P249:$P$759)+$Z$25</f>
        <v>1702500.0000000014</v>
      </c>
      <c r="AB249" s="4">
        <f>SUM(V249:$W$759)</f>
        <v>313870.75999999995</v>
      </c>
      <c r="AC249" s="4">
        <f t="shared" si="76"/>
        <v>811000.0000000014</v>
      </c>
    </row>
    <row r="250" spans="1:29" x14ac:dyDescent="0.15">
      <c r="A250">
        <v>1</v>
      </c>
      <c r="B250" s="1">
        <v>42438</v>
      </c>
      <c r="C250">
        <v>175.6</v>
      </c>
      <c r="D250">
        <v>177.6</v>
      </c>
      <c r="E250">
        <v>175.1</v>
      </c>
      <c r="F250">
        <v>175.9</v>
      </c>
      <c r="G250">
        <v>137947700</v>
      </c>
      <c r="H250" s="2">
        <f t="shared" si="65"/>
        <v>24265000430</v>
      </c>
      <c r="I250">
        <f t="shared" si="59"/>
        <v>-2.7999999999999829</v>
      </c>
      <c r="J250" t="str">
        <f t="shared" si="66"/>
        <v>高値割、安値割</v>
      </c>
      <c r="L250">
        <f t="shared" si="60"/>
        <v>2.7999999999999829</v>
      </c>
      <c r="M250">
        <f t="shared" si="67"/>
        <v>2.7999999999999829</v>
      </c>
      <c r="N250">
        <f t="shared" si="68"/>
        <v>-2.7999999999999829</v>
      </c>
      <c r="O250" s="2">
        <f t="shared" si="61"/>
        <v>5000</v>
      </c>
      <c r="P250" s="2">
        <f t="shared" si="69"/>
        <v>13999.999999999915</v>
      </c>
      <c r="Q250" s="2">
        <f t="shared" si="62"/>
        <v>893500</v>
      </c>
      <c r="R250" s="2" t="str">
        <f t="shared" si="70"/>
        <v>uri</v>
      </c>
      <c r="S250" s="2" t="str">
        <f t="shared" si="71"/>
        <v>kai</v>
      </c>
      <c r="T250" s="2" t="str">
        <f t="shared" si="72"/>
        <v>uri</v>
      </c>
      <c r="U250" s="2" t="str">
        <f t="shared" si="73"/>
        <v/>
      </c>
      <c r="V250" s="2" t="str">
        <f t="shared" si="74"/>
        <v/>
      </c>
      <c r="W250" s="2" t="str">
        <f t="shared" si="77"/>
        <v/>
      </c>
      <c r="X250" s="2">
        <f t="shared" si="75"/>
        <v>71.48</v>
      </c>
      <c r="Y250" s="6">
        <f t="shared" si="63"/>
        <v>879500</v>
      </c>
      <c r="Z250" s="6">
        <f t="shared" si="64"/>
        <v>0</v>
      </c>
      <c r="AA250" s="4">
        <f>SUM(P250:$P$759)+$Z$25</f>
        <v>1714500.0000000014</v>
      </c>
      <c r="AB250" s="4">
        <f>SUM(V250:$W$759)</f>
        <v>313870.75999999995</v>
      </c>
      <c r="AC250" s="4">
        <f t="shared" si="76"/>
        <v>835000.0000000014</v>
      </c>
    </row>
    <row r="251" spans="1:29" x14ac:dyDescent="0.15">
      <c r="A251">
        <v>1</v>
      </c>
      <c r="B251" s="1">
        <v>42437</v>
      </c>
      <c r="C251">
        <v>180.7</v>
      </c>
      <c r="D251">
        <v>183.1</v>
      </c>
      <c r="E251">
        <v>177</v>
      </c>
      <c r="F251">
        <v>178.7</v>
      </c>
      <c r="G251">
        <v>170392000</v>
      </c>
      <c r="H251" s="2">
        <f t="shared" si="65"/>
        <v>30449050399.999996</v>
      </c>
      <c r="I251">
        <f t="shared" si="59"/>
        <v>-2.3000000000000114</v>
      </c>
      <c r="J251" t="str">
        <f t="shared" si="66"/>
        <v>高値割、安値割</v>
      </c>
      <c r="L251">
        <f t="shared" si="60"/>
        <v>2.3000000000000114</v>
      </c>
      <c r="M251">
        <f t="shared" si="67"/>
        <v>2.3000000000000114</v>
      </c>
      <c r="N251">
        <f t="shared" si="68"/>
        <v>-2.3000000000000114</v>
      </c>
      <c r="O251" s="2">
        <f t="shared" si="61"/>
        <v>5000</v>
      </c>
      <c r="P251" s="2">
        <f t="shared" si="69"/>
        <v>11500.000000000056</v>
      </c>
      <c r="Q251" s="2">
        <f t="shared" si="62"/>
        <v>905000</v>
      </c>
      <c r="R251" s="2" t="str">
        <f t="shared" si="70"/>
        <v>uri</v>
      </c>
      <c r="S251" s="2" t="str">
        <f t="shared" si="71"/>
        <v>kai</v>
      </c>
      <c r="T251" s="2" t="str">
        <f t="shared" si="72"/>
        <v>uri</v>
      </c>
      <c r="U251" s="2">
        <f t="shared" si="73"/>
        <v>905000</v>
      </c>
      <c r="V251" s="2">
        <f t="shared" si="74"/>
        <v>1080</v>
      </c>
      <c r="W251" s="2" t="str">
        <f t="shared" si="77"/>
        <v/>
      </c>
      <c r="X251" s="2">
        <f t="shared" si="75"/>
        <v>144.80000000000001</v>
      </c>
      <c r="Y251" s="6">
        <f t="shared" si="63"/>
        <v>893500</v>
      </c>
      <c r="Z251" s="6">
        <f t="shared" si="64"/>
        <v>0</v>
      </c>
      <c r="AA251" s="4">
        <f>SUM(P251:$P$759)+$Z$25</f>
        <v>1700500.0000000016</v>
      </c>
      <c r="AB251" s="4">
        <f>SUM(V251:$W$759)</f>
        <v>313870.75999999995</v>
      </c>
      <c r="AC251" s="4">
        <f t="shared" si="76"/>
        <v>807000.00000000163</v>
      </c>
    </row>
    <row r="252" spans="1:29" x14ac:dyDescent="0.15">
      <c r="A252">
        <v>1</v>
      </c>
      <c r="B252" s="1">
        <v>42436</v>
      </c>
      <c r="C252">
        <v>184.7</v>
      </c>
      <c r="D252">
        <v>184.9</v>
      </c>
      <c r="E252">
        <v>180.3</v>
      </c>
      <c r="F252">
        <v>181</v>
      </c>
      <c r="G252">
        <v>189252900</v>
      </c>
      <c r="H252" s="2">
        <f t="shared" si="65"/>
        <v>34254774900</v>
      </c>
      <c r="I252">
        <f t="shared" si="59"/>
        <v>-3.6999999999999886</v>
      </c>
      <c r="J252" t="str">
        <f t="shared" si="66"/>
        <v>高値割、安値割</v>
      </c>
      <c r="L252">
        <f t="shared" si="60"/>
        <v>-3.6999999999999886</v>
      </c>
      <c r="M252">
        <f t="shared" si="67"/>
        <v>-3.6999999999999886</v>
      </c>
      <c r="N252">
        <f t="shared" si="68"/>
        <v>3.6999999999999886</v>
      </c>
      <c r="O252" s="2">
        <f t="shared" si="61"/>
        <v>5000</v>
      </c>
      <c r="P252" s="2">
        <f t="shared" si="69"/>
        <v>-18499.999999999942</v>
      </c>
      <c r="Q252" s="2">
        <f t="shared" si="62"/>
        <v>923500</v>
      </c>
      <c r="R252" s="2" t="str">
        <f t="shared" si="70"/>
        <v>kai</v>
      </c>
      <c r="S252" s="2" t="str">
        <f t="shared" si="71"/>
        <v>uri</v>
      </c>
      <c r="T252" s="2" t="str">
        <f t="shared" si="72"/>
        <v>kai</v>
      </c>
      <c r="U252" s="2" t="str">
        <f t="shared" si="73"/>
        <v/>
      </c>
      <c r="V252" s="2" t="str">
        <f t="shared" si="74"/>
        <v/>
      </c>
      <c r="W252" s="2">
        <f t="shared" si="77"/>
        <v>73.88</v>
      </c>
      <c r="X252" s="2" t="str">
        <f t="shared" si="75"/>
        <v/>
      </c>
      <c r="Y252" s="6">
        <f t="shared" si="63"/>
        <v>905000</v>
      </c>
      <c r="Z252" s="6">
        <f t="shared" si="64"/>
        <v>0</v>
      </c>
      <c r="AA252" s="4">
        <f>SUM(P252:$P$759)+$Z$25</f>
        <v>1689000.0000000014</v>
      </c>
      <c r="AB252" s="4">
        <f>SUM(V252:$W$759)</f>
        <v>312790.75999999995</v>
      </c>
      <c r="AC252" s="4">
        <f t="shared" si="76"/>
        <v>784000.0000000014</v>
      </c>
    </row>
    <row r="253" spans="1:29" x14ac:dyDescent="0.15">
      <c r="A253">
        <v>1</v>
      </c>
      <c r="B253" s="1">
        <v>42433</v>
      </c>
      <c r="C253">
        <v>186.9</v>
      </c>
      <c r="D253">
        <v>187.3</v>
      </c>
      <c r="E253">
        <v>182.6</v>
      </c>
      <c r="F253">
        <v>184.7</v>
      </c>
      <c r="G253">
        <v>216499200</v>
      </c>
      <c r="H253" s="2">
        <f t="shared" si="65"/>
        <v>39987402240</v>
      </c>
      <c r="I253">
        <f t="shared" si="59"/>
        <v>-0.10000000000002274</v>
      </c>
      <c r="J253" t="str">
        <f t="shared" si="66"/>
        <v>高値超、安値超</v>
      </c>
      <c r="L253">
        <f t="shared" si="60"/>
        <v>-0.10000000000002274</v>
      </c>
      <c r="M253">
        <f t="shared" si="67"/>
        <v>-0.10000000000002274</v>
      </c>
      <c r="N253">
        <f t="shared" si="68"/>
        <v>0.10000000000002274</v>
      </c>
      <c r="O253" s="2">
        <f t="shared" si="61"/>
        <v>5000</v>
      </c>
      <c r="P253" s="2">
        <f t="shared" si="69"/>
        <v>-500.00000000011369</v>
      </c>
      <c r="Q253" s="2">
        <f t="shared" si="62"/>
        <v>924000</v>
      </c>
      <c r="R253" s="2" t="str">
        <f t="shared" si="70"/>
        <v>kai</v>
      </c>
      <c r="S253" s="2" t="str">
        <f t="shared" si="71"/>
        <v>uri</v>
      </c>
      <c r="T253" s="2" t="str">
        <f t="shared" si="72"/>
        <v>kai</v>
      </c>
      <c r="U253" s="2" t="str">
        <f t="shared" si="73"/>
        <v/>
      </c>
      <c r="V253" s="2" t="str">
        <f t="shared" si="74"/>
        <v/>
      </c>
      <c r="W253" s="2">
        <f t="shared" si="77"/>
        <v>73.92</v>
      </c>
      <c r="X253" s="2" t="str">
        <f t="shared" si="75"/>
        <v/>
      </c>
      <c r="Y253" s="6">
        <f t="shared" si="63"/>
        <v>923500</v>
      </c>
      <c r="Z253" s="6">
        <f t="shared" si="64"/>
        <v>0</v>
      </c>
      <c r="AA253" s="4">
        <f>SUM(P253:$P$759)+$Z$25</f>
        <v>1707500.0000000014</v>
      </c>
      <c r="AB253" s="4">
        <f>SUM(V253:$W$759)</f>
        <v>312716.87999999995</v>
      </c>
      <c r="AC253" s="4">
        <f t="shared" si="76"/>
        <v>784000.0000000014</v>
      </c>
    </row>
    <row r="254" spans="1:29" x14ac:dyDescent="0.15">
      <c r="A254">
        <v>1</v>
      </c>
      <c r="B254" s="1">
        <v>42432</v>
      </c>
      <c r="C254">
        <v>175.7</v>
      </c>
      <c r="D254">
        <v>186.9</v>
      </c>
      <c r="E254">
        <v>175.6</v>
      </c>
      <c r="F254">
        <v>184.8</v>
      </c>
      <c r="G254">
        <v>302908500</v>
      </c>
      <c r="H254" s="2">
        <f t="shared" si="65"/>
        <v>55977490800</v>
      </c>
      <c r="I254">
        <f t="shared" si="59"/>
        <v>10.600000000000023</v>
      </c>
      <c r="J254" t="str">
        <f t="shared" si="66"/>
        <v>高値超、安値超</v>
      </c>
      <c r="L254">
        <f t="shared" si="60"/>
        <v>10.600000000000023</v>
      </c>
      <c r="M254">
        <f t="shared" si="67"/>
        <v>10.600000000000023</v>
      </c>
      <c r="N254">
        <f t="shared" si="68"/>
        <v>-10.600000000000023</v>
      </c>
      <c r="O254" s="2">
        <f t="shared" si="61"/>
        <v>5000</v>
      </c>
      <c r="P254" s="2">
        <f t="shared" si="69"/>
        <v>53000.000000000116</v>
      </c>
      <c r="Q254" s="2">
        <f t="shared" si="62"/>
        <v>871000</v>
      </c>
      <c r="R254" s="2" t="str">
        <f t="shared" si="70"/>
        <v>kai</v>
      </c>
      <c r="S254" s="2" t="str">
        <f t="shared" si="71"/>
        <v>uri</v>
      </c>
      <c r="T254" s="2" t="str">
        <f t="shared" si="72"/>
        <v>kai</v>
      </c>
      <c r="U254" s="2">
        <f t="shared" si="73"/>
        <v>871000</v>
      </c>
      <c r="V254" s="2">
        <f t="shared" si="74"/>
        <v>1080</v>
      </c>
      <c r="W254" s="2">
        <f t="shared" si="77"/>
        <v>139.36000000000001</v>
      </c>
      <c r="X254" s="2" t="str">
        <f t="shared" si="75"/>
        <v/>
      </c>
      <c r="Y254" s="6">
        <f t="shared" si="63"/>
        <v>924000</v>
      </c>
      <c r="Z254" s="6">
        <f t="shared" si="64"/>
        <v>0</v>
      </c>
      <c r="AA254" s="4">
        <f>SUM(P254:$P$759)+$Z$25</f>
        <v>1708000.0000000016</v>
      </c>
      <c r="AB254" s="4">
        <f>SUM(V254:$W$759)</f>
        <v>312642.95999999996</v>
      </c>
      <c r="AC254" s="4">
        <f t="shared" si="76"/>
        <v>784000.00000000163</v>
      </c>
    </row>
    <row r="255" spans="1:29" x14ac:dyDescent="0.15">
      <c r="A255">
        <v>1</v>
      </c>
      <c r="B255" s="1">
        <v>42431</v>
      </c>
      <c r="C255">
        <v>172.9</v>
      </c>
      <c r="D255">
        <v>174.9</v>
      </c>
      <c r="E255">
        <v>172</v>
      </c>
      <c r="F255">
        <v>174.2</v>
      </c>
      <c r="G255">
        <v>153190800</v>
      </c>
      <c r="H255" s="2">
        <f t="shared" si="65"/>
        <v>26685837360</v>
      </c>
      <c r="I255">
        <f t="shared" si="59"/>
        <v>6.2999999999999829</v>
      </c>
      <c r="J255" t="str">
        <f t="shared" si="66"/>
        <v>高値超、安値超</v>
      </c>
      <c r="L255">
        <f t="shared" si="60"/>
        <v>-6.2999999999999829</v>
      </c>
      <c r="M255">
        <f t="shared" si="67"/>
        <v>-6.2999999999999829</v>
      </c>
      <c r="N255">
        <f t="shared" si="68"/>
        <v>6.2999999999999829</v>
      </c>
      <c r="O255" s="2">
        <f t="shared" si="61"/>
        <v>5000</v>
      </c>
      <c r="P255" s="2">
        <f t="shared" si="69"/>
        <v>-31499.999999999916</v>
      </c>
      <c r="Q255" s="2">
        <f t="shared" si="62"/>
        <v>839500</v>
      </c>
      <c r="R255" s="2" t="str">
        <f t="shared" si="70"/>
        <v>uri</v>
      </c>
      <c r="S255" s="2" t="str">
        <f t="shared" si="71"/>
        <v>kai</v>
      </c>
      <c r="T255" s="2" t="str">
        <f t="shared" si="72"/>
        <v>uri</v>
      </c>
      <c r="U255" s="2" t="str">
        <f t="shared" si="73"/>
        <v/>
      </c>
      <c r="V255" s="2" t="str">
        <f t="shared" si="74"/>
        <v/>
      </c>
      <c r="W255" s="2" t="str">
        <f t="shared" si="77"/>
        <v/>
      </c>
      <c r="X255" s="2">
        <f t="shared" si="75"/>
        <v>67.16</v>
      </c>
      <c r="Y255" s="6">
        <f t="shared" si="63"/>
        <v>871000</v>
      </c>
      <c r="Z255" s="6">
        <f t="shared" si="64"/>
        <v>0</v>
      </c>
      <c r="AA255" s="4">
        <f>SUM(P255:$P$759)+$Z$25</f>
        <v>1655000.0000000014</v>
      </c>
      <c r="AB255" s="4">
        <f>SUM(V255:$W$759)</f>
        <v>311423.59999999998</v>
      </c>
      <c r="AC255" s="4">
        <f t="shared" si="76"/>
        <v>784000.0000000014</v>
      </c>
    </row>
    <row r="256" spans="1:29" x14ac:dyDescent="0.15">
      <c r="A256">
        <v>1</v>
      </c>
      <c r="B256" s="1">
        <v>42430</v>
      </c>
      <c r="C256">
        <v>166.2</v>
      </c>
      <c r="D256">
        <v>168.3</v>
      </c>
      <c r="E256">
        <v>163.80000000000001</v>
      </c>
      <c r="F256">
        <v>167.9</v>
      </c>
      <c r="G256">
        <v>137706100</v>
      </c>
      <c r="H256" s="2">
        <f t="shared" si="65"/>
        <v>23120854190</v>
      </c>
      <c r="I256">
        <f t="shared" si="59"/>
        <v>1.8000000000000114</v>
      </c>
      <c r="J256" t="str">
        <f t="shared" si="66"/>
        <v>高値割、安値割</v>
      </c>
      <c r="L256">
        <f t="shared" si="60"/>
        <v>-1.8000000000000114</v>
      </c>
      <c r="M256">
        <f t="shared" si="67"/>
        <v>-1.8000000000000114</v>
      </c>
      <c r="N256">
        <f t="shared" si="68"/>
        <v>1.8000000000000114</v>
      </c>
      <c r="O256" s="2">
        <f t="shared" si="61"/>
        <v>5000</v>
      </c>
      <c r="P256" s="2">
        <f t="shared" si="69"/>
        <v>-9000.0000000000564</v>
      </c>
      <c r="Q256" s="2">
        <f t="shared" si="62"/>
        <v>830500</v>
      </c>
      <c r="R256" s="2" t="str">
        <f t="shared" si="70"/>
        <v>uri</v>
      </c>
      <c r="S256" s="2" t="str">
        <f t="shared" si="71"/>
        <v>kai</v>
      </c>
      <c r="T256" s="2" t="str">
        <f t="shared" si="72"/>
        <v>uri</v>
      </c>
      <c r="U256" s="2">
        <f t="shared" si="73"/>
        <v>830500</v>
      </c>
      <c r="V256" s="2">
        <f t="shared" si="74"/>
        <v>1080</v>
      </c>
      <c r="W256" s="2" t="str">
        <f t="shared" si="77"/>
        <v/>
      </c>
      <c r="X256" s="2">
        <f t="shared" si="75"/>
        <v>132.88</v>
      </c>
      <c r="Y256" s="6">
        <f t="shared" si="63"/>
        <v>839500</v>
      </c>
      <c r="Z256" s="6">
        <f t="shared" si="64"/>
        <v>0</v>
      </c>
      <c r="AA256" s="4">
        <f>SUM(P256:$P$759)+$Z$25</f>
        <v>1686500.0000000012</v>
      </c>
      <c r="AB256" s="4">
        <f>SUM(V256:$W$759)</f>
        <v>311423.59999999998</v>
      </c>
      <c r="AC256" s="4">
        <f t="shared" si="76"/>
        <v>847000.00000000116</v>
      </c>
    </row>
    <row r="257" spans="1:29" x14ac:dyDescent="0.15">
      <c r="A257">
        <v>1</v>
      </c>
      <c r="B257" s="1">
        <v>42429</v>
      </c>
      <c r="C257">
        <v>170.4</v>
      </c>
      <c r="D257">
        <v>170.8</v>
      </c>
      <c r="E257">
        <v>166.1</v>
      </c>
      <c r="F257">
        <v>166.1</v>
      </c>
      <c r="G257">
        <v>191539700</v>
      </c>
      <c r="H257" s="2">
        <f t="shared" si="65"/>
        <v>31814744170</v>
      </c>
      <c r="I257">
        <f t="shared" si="59"/>
        <v>-2</v>
      </c>
      <c r="J257" t="str">
        <f t="shared" si="66"/>
        <v>高値割、安値割</v>
      </c>
      <c r="L257">
        <f t="shared" si="60"/>
        <v>-2</v>
      </c>
      <c r="M257">
        <f t="shared" si="67"/>
        <v>-2</v>
      </c>
      <c r="N257">
        <f t="shared" si="68"/>
        <v>2</v>
      </c>
      <c r="O257" s="2">
        <f t="shared" si="61"/>
        <v>5000</v>
      </c>
      <c r="P257" s="2">
        <f t="shared" si="69"/>
        <v>-10000</v>
      </c>
      <c r="Q257" s="2">
        <f t="shared" si="62"/>
        <v>840500</v>
      </c>
      <c r="R257" s="2" t="str">
        <f t="shared" si="70"/>
        <v>kai</v>
      </c>
      <c r="S257" s="2" t="str">
        <f t="shared" si="71"/>
        <v>uri</v>
      </c>
      <c r="T257" s="2" t="str">
        <f t="shared" si="72"/>
        <v>kai</v>
      </c>
      <c r="U257" s="2" t="str">
        <f t="shared" si="73"/>
        <v/>
      </c>
      <c r="V257" s="2" t="str">
        <f t="shared" si="74"/>
        <v/>
      </c>
      <c r="W257" s="2">
        <f t="shared" si="77"/>
        <v>67.239999999999995</v>
      </c>
      <c r="X257" s="2" t="str">
        <f t="shared" si="75"/>
        <v/>
      </c>
      <c r="Y257" s="6">
        <f t="shared" si="63"/>
        <v>830500</v>
      </c>
      <c r="Z257" s="6">
        <f t="shared" si="64"/>
        <v>0</v>
      </c>
      <c r="AA257" s="4">
        <f>SUM(P257:$P$759)+$Z$25</f>
        <v>1695500.0000000014</v>
      </c>
      <c r="AB257" s="4">
        <f>SUM(V257:$W$759)</f>
        <v>310343.59999999992</v>
      </c>
      <c r="AC257" s="4">
        <f t="shared" si="76"/>
        <v>865000.0000000014</v>
      </c>
    </row>
    <row r="258" spans="1:29" x14ac:dyDescent="0.15">
      <c r="A258">
        <v>1</v>
      </c>
      <c r="B258" s="1">
        <v>42426</v>
      </c>
      <c r="C258">
        <v>173</v>
      </c>
      <c r="D258">
        <v>175.3</v>
      </c>
      <c r="E258">
        <v>168</v>
      </c>
      <c r="F258">
        <v>168.1</v>
      </c>
      <c r="G258">
        <v>194037500</v>
      </c>
      <c r="H258" s="2">
        <f t="shared" si="65"/>
        <v>32617703750</v>
      </c>
      <c r="I258">
        <f t="shared" si="59"/>
        <v>-2.5</v>
      </c>
      <c r="J258" t="str">
        <f t="shared" si="66"/>
        <v>高値超、安値超</v>
      </c>
      <c r="L258">
        <f t="shared" si="60"/>
        <v>-2.5</v>
      </c>
      <c r="M258">
        <f t="shared" si="67"/>
        <v>-2.5</v>
      </c>
      <c r="N258">
        <f t="shared" si="68"/>
        <v>2.5</v>
      </c>
      <c r="O258" s="2">
        <f t="shared" si="61"/>
        <v>5000</v>
      </c>
      <c r="P258" s="2">
        <f t="shared" si="69"/>
        <v>-12500</v>
      </c>
      <c r="Q258" s="2">
        <f t="shared" si="62"/>
        <v>853000</v>
      </c>
      <c r="R258" s="2" t="str">
        <f t="shared" si="70"/>
        <v>kai</v>
      </c>
      <c r="S258" s="2" t="str">
        <f t="shared" si="71"/>
        <v>uri</v>
      </c>
      <c r="T258" s="2" t="str">
        <f t="shared" si="72"/>
        <v>kai</v>
      </c>
      <c r="U258" s="2" t="str">
        <f t="shared" si="73"/>
        <v/>
      </c>
      <c r="V258" s="2" t="str">
        <f t="shared" si="74"/>
        <v/>
      </c>
      <c r="W258" s="2">
        <f t="shared" si="77"/>
        <v>68.239999999999995</v>
      </c>
      <c r="X258" s="2" t="str">
        <f t="shared" si="75"/>
        <v/>
      </c>
      <c r="Y258" s="6">
        <f t="shared" si="63"/>
        <v>840500</v>
      </c>
      <c r="Z258" s="6">
        <f t="shared" si="64"/>
        <v>0</v>
      </c>
      <c r="AA258" s="4">
        <f>SUM(P258:$P$759)+$Z$25</f>
        <v>1705500.0000000014</v>
      </c>
      <c r="AB258" s="4">
        <f>SUM(V258:$W$759)</f>
        <v>310276.35999999993</v>
      </c>
      <c r="AC258" s="4">
        <f t="shared" si="76"/>
        <v>865000.0000000014</v>
      </c>
    </row>
    <row r="259" spans="1:29" x14ac:dyDescent="0.15">
      <c r="A259">
        <v>1</v>
      </c>
      <c r="B259" s="1">
        <v>42425</v>
      </c>
      <c r="C259">
        <v>166.3</v>
      </c>
      <c r="D259">
        <v>172</v>
      </c>
      <c r="E259">
        <v>165.2</v>
      </c>
      <c r="F259">
        <v>170.6</v>
      </c>
      <c r="G259">
        <v>155890800</v>
      </c>
      <c r="H259" s="2">
        <f t="shared" si="65"/>
        <v>26594970480</v>
      </c>
      <c r="I259">
        <f t="shared" si="59"/>
        <v>4.5</v>
      </c>
      <c r="J259" t="str">
        <f t="shared" si="66"/>
        <v>高値超、安値超</v>
      </c>
      <c r="L259">
        <f t="shared" si="60"/>
        <v>4.5</v>
      </c>
      <c r="M259">
        <f t="shared" si="67"/>
        <v>4.5</v>
      </c>
      <c r="N259">
        <f t="shared" si="68"/>
        <v>4.5</v>
      </c>
      <c r="O259" s="2">
        <f t="shared" si="61"/>
        <v>5000</v>
      </c>
      <c r="P259" s="2">
        <f t="shared" si="69"/>
        <v>22500</v>
      </c>
      <c r="Q259" s="2">
        <f t="shared" si="62"/>
        <v>830500</v>
      </c>
      <c r="R259" s="2" t="str">
        <f t="shared" si="70"/>
        <v>kai</v>
      </c>
      <c r="S259" s="2" t="str">
        <f t="shared" si="71"/>
        <v>kai</v>
      </c>
      <c r="T259" s="2" t="str">
        <f t="shared" si="72"/>
        <v>kai</v>
      </c>
      <c r="U259" s="2" t="str">
        <f t="shared" si="73"/>
        <v/>
      </c>
      <c r="V259" s="2" t="str">
        <f t="shared" si="74"/>
        <v/>
      </c>
      <c r="W259" s="2">
        <f t="shared" si="77"/>
        <v>66.44</v>
      </c>
      <c r="X259" s="2" t="str">
        <f t="shared" si="75"/>
        <v/>
      </c>
      <c r="Y259" s="6">
        <f t="shared" si="63"/>
        <v>853000</v>
      </c>
      <c r="Z259" s="6">
        <f t="shared" si="64"/>
        <v>0</v>
      </c>
      <c r="AA259" s="4">
        <f>SUM(P259:$P$759)+$Z$25</f>
        <v>1718000.0000000014</v>
      </c>
      <c r="AB259" s="4">
        <f>SUM(V259:$W$759)</f>
        <v>310208.11999999994</v>
      </c>
      <c r="AC259" s="4">
        <f t="shared" si="76"/>
        <v>865000.0000000014</v>
      </c>
    </row>
    <row r="260" spans="1:29" x14ac:dyDescent="0.15">
      <c r="A260">
        <v>1</v>
      </c>
      <c r="B260" s="1">
        <v>42424</v>
      </c>
      <c r="C260">
        <v>164.6</v>
      </c>
      <c r="D260">
        <v>169.6</v>
      </c>
      <c r="E260">
        <v>162.80000000000001</v>
      </c>
      <c r="F260">
        <v>166.1</v>
      </c>
      <c r="G260">
        <v>161399400</v>
      </c>
      <c r="H260" s="2">
        <f t="shared" si="65"/>
        <v>26808440340</v>
      </c>
      <c r="I260">
        <f t="shared" si="59"/>
        <v>0.19999999999998863</v>
      </c>
      <c r="J260" t="str">
        <f t="shared" si="66"/>
        <v/>
      </c>
      <c r="L260">
        <f t="shared" si="60"/>
        <v>0.19999999999998863</v>
      </c>
      <c r="M260">
        <f t="shared" si="67"/>
        <v>0.19999999999998863</v>
      </c>
      <c r="N260">
        <f t="shared" si="68"/>
        <v>-0.19999999999998863</v>
      </c>
      <c r="O260" s="2">
        <f t="shared" si="61"/>
        <v>5000</v>
      </c>
      <c r="P260" s="2">
        <f t="shared" si="69"/>
        <v>999.99999999994316</v>
      </c>
      <c r="Q260" s="2">
        <f t="shared" si="62"/>
        <v>829500</v>
      </c>
      <c r="R260" s="2" t="str">
        <f t="shared" si="70"/>
        <v>kai</v>
      </c>
      <c r="S260" s="2" t="str">
        <f t="shared" si="71"/>
        <v>uri</v>
      </c>
      <c r="T260" s="2" t="str">
        <f t="shared" si="72"/>
        <v>kai</v>
      </c>
      <c r="U260" s="2">
        <f t="shared" si="73"/>
        <v>829500</v>
      </c>
      <c r="V260" s="2">
        <f t="shared" si="74"/>
        <v>1080</v>
      </c>
      <c r="W260" s="2">
        <f t="shared" si="77"/>
        <v>132.72</v>
      </c>
      <c r="X260" s="2" t="str">
        <f t="shared" si="75"/>
        <v/>
      </c>
      <c r="Y260" s="6">
        <f t="shared" si="63"/>
        <v>830500</v>
      </c>
      <c r="Z260" s="6">
        <f t="shared" si="64"/>
        <v>0</v>
      </c>
      <c r="AA260" s="4">
        <f>SUM(P260:$P$759)+$Z$25</f>
        <v>1695500.0000000014</v>
      </c>
      <c r="AB260" s="4">
        <f>SUM(V260:$W$759)</f>
        <v>310141.67999999993</v>
      </c>
      <c r="AC260" s="4">
        <f t="shared" si="76"/>
        <v>865000.0000000014</v>
      </c>
    </row>
    <row r="261" spans="1:29" x14ac:dyDescent="0.15">
      <c r="A261">
        <v>1</v>
      </c>
      <c r="B261" s="1">
        <v>42423</v>
      </c>
      <c r="C261">
        <v>167.5</v>
      </c>
      <c r="D261">
        <v>169.1</v>
      </c>
      <c r="E261">
        <v>165.6</v>
      </c>
      <c r="F261">
        <v>165.9</v>
      </c>
      <c r="G261">
        <v>161309000</v>
      </c>
      <c r="H261" s="2">
        <f t="shared" si="65"/>
        <v>26761163100</v>
      </c>
      <c r="I261">
        <f t="shared" si="59"/>
        <v>-0.40000000000000568</v>
      </c>
      <c r="J261" t="str">
        <f t="shared" si="66"/>
        <v>高値超、安値超</v>
      </c>
      <c r="L261">
        <f t="shared" si="60"/>
        <v>0.40000000000000568</v>
      </c>
      <c r="M261">
        <f t="shared" si="67"/>
        <v>0.40000000000000568</v>
      </c>
      <c r="N261">
        <f t="shared" si="68"/>
        <v>-0.40000000000000568</v>
      </c>
      <c r="O261" s="2">
        <f t="shared" si="61"/>
        <v>5000</v>
      </c>
      <c r="P261" s="2">
        <f t="shared" si="69"/>
        <v>2000.0000000000284</v>
      </c>
      <c r="Q261" s="2">
        <f t="shared" si="62"/>
        <v>831500</v>
      </c>
      <c r="R261" s="2" t="str">
        <f t="shared" si="70"/>
        <v>uri</v>
      </c>
      <c r="S261" s="2" t="str">
        <f t="shared" si="71"/>
        <v>kai</v>
      </c>
      <c r="T261" s="2" t="str">
        <f t="shared" si="72"/>
        <v>uri</v>
      </c>
      <c r="U261" s="2" t="str">
        <f t="shared" si="73"/>
        <v/>
      </c>
      <c r="V261" s="2" t="str">
        <f t="shared" si="74"/>
        <v/>
      </c>
      <c r="W261" s="2" t="str">
        <f t="shared" si="77"/>
        <v/>
      </c>
      <c r="X261" s="2">
        <f t="shared" si="75"/>
        <v>66.52</v>
      </c>
      <c r="Y261" s="6">
        <f t="shared" si="63"/>
        <v>829500</v>
      </c>
      <c r="Z261" s="6">
        <f t="shared" si="64"/>
        <v>0</v>
      </c>
      <c r="AA261" s="4">
        <f>SUM(P261:$P$759)+$Z$25</f>
        <v>1694500.0000000014</v>
      </c>
      <c r="AB261" s="4">
        <f>SUM(V261:$W$759)</f>
        <v>308928.9599999999</v>
      </c>
      <c r="AC261" s="4">
        <f t="shared" si="76"/>
        <v>865000.0000000014</v>
      </c>
    </row>
    <row r="262" spans="1:29" x14ac:dyDescent="0.15">
      <c r="A262">
        <v>1</v>
      </c>
      <c r="B262" s="1">
        <v>42422</v>
      </c>
      <c r="C262">
        <v>165.1</v>
      </c>
      <c r="D262">
        <v>167.8</v>
      </c>
      <c r="E262">
        <v>162.1</v>
      </c>
      <c r="F262">
        <v>166.3</v>
      </c>
      <c r="G262">
        <v>148197200</v>
      </c>
      <c r="H262" s="2">
        <f t="shared" si="65"/>
        <v>24645194360</v>
      </c>
      <c r="I262">
        <f t="shared" si="59"/>
        <v>-0.69999999999998863</v>
      </c>
      <c r="J262" t="str">
        <f t="shared" si="66"/>
        <v>高値割、安値割</v>
      </c>
      <c r="L262">
        <f t="shared" si="60"/>
        <v>0.69999999999998863</v>
      </c>
      <c r="M262">
        <f t="shared" si="67"/>
        <v>0.69999999999998863</v>
      </c>
      <c r="N262">
        <f t="shared" si="68"/>
        <v>-0.69999999999998863</v>
      </c>
      <c r="O262" s="2">
        <f t="shared" si="61"/>
        <v>5000</v>
      </c>
      <c r="P262" s="2">
        <f t="shared" si="69"/>
        <v>3499.9999999999432</v>
      </c>
      <c r="Q262" s="2">
        <f t="shared" si="62"/>
        <v>835000</v>
      </c>
      <c r="R262" s="2" t="str">
        <f t="shared" si="70"/>
        <v>uri</v>
      </c>
      <c r="S262" s="2" t="str">
        <f t="shared" si="71"/>
        <v>kai</v>
      </c>
      <c r="T262" s="2" t="str">
        <f t="shared" si="72"/>
        <v>uri</v>
      </c>
      <c r="U262" s="2">
        <f t="shared" si="73"/>
        <v>835000</v>
      </c>
      <c r="V262" s="2">
        <f t="shared" si="74"/>
        <v>1080</v>
      </c>
      <c r="W262" s="2" t="str">
        <f t="shared" si="77"/>
        <v/>
      </c>
      <c r="X262" s="2">
        <f t="shared" si="75"/>
        <v>133.6</v>
      </c>
      <c r="Y262" s="6">
        <f t="shared" si="63"/>
        <v>831500</v>
      </c>
      <c r="Z262" s="6">
        <f t="shared" si="64"/>
        <v>0</v>
      </c>
      <c r="AA262" s="4">
        <f>SUM(P262:$P$759)+$Z$25</f>
        <v>1692500.0000000014</v>
      </c>
      <c r="AB262" s="4">
        <f>SUM(V262:$W$759)</f>
        <v>308928.9599999999</v>
      </c>
      <c r="AC262" s="4">
        <f t="shared" si="76"/>
        <v>861000.0000000014</v>
      </c>
    </row>
    <row r="263" spans="1:29" x14ac:dyDescent="0.15">
      <c r="A263">
        <v>1</v>
      </c>
      <c r="B263" s="1">
        <v>42419</v>
      </c>
      <c r="C263">
        <v>170.5</v>
      </c>
      <c r="D263">
        <v>171</v>
      </c>
      <c r="E263">
        <v>165.5</v>
      </c>
      <c r="F263">
        <v>167</v>
      </c>
      <c r="G263">
        <v>173826600</v>
      </c>
      <c r="H263" s="2">
        <f t="shared" si="65"/>
        <v>29029042200</v>
      </c>
      <c r="I263">
        <f t="shared" si="59"/>
        <v>-6</v>
      </c>
      <c r="J263" t="str">
        <f t="shared" si="66"/>
        <v>高値割、安値割</v>
      </c>
      <c r="L263">
        <f t="shared" si="60"/>
        <v>-6</v>
      </c>
      <c r="M263">
        <f t="shared" si="67"/>
        <v>-6</v>
      </c>
      <c r="N263">
        <f t="shared" si="68"/>
        <v>6</v>
      </c>
      <c r="O263" s="2">
        <f t="shared" si="61"/>
        <v>5000</v>
      </c>
      <c r="P263" s="2">
        <f t="shared" si="69"/>
        <v>-30000</v>
      </c>
      <c r="Q263" s="2">
        <f t="shared" si="62"/>
        <v>865000</v>
      </c>
      <c r="R263" s="2" t="str">
        <f t="shared" si="70"/>
        <v>kai</v>
      </c>
      <c r="S263" s="2" t="str">
        <f t="shared" si="71"/>
        <v>uri</v>
      </c>
      <c r="T263" s="2" t="str">
        <f t="shared" si="72"/>
        <v>kai</v>
      </c>
      <c r="U263" s="2" t="str">
        <f t="shared" si="73"/>
        <v/>
      </c>
      <c r="V263" s="2" t="str">
        <f t="shared" si="74"/>
        <v/>
      </c>
      <c r="W263" s="2">
        <f t="shared" si="77"/>
        <v>69.2</v>
      </c>
      <c r="X263" s="2" t="str">
        <f t="shared" si="75"/>
        <v/>
      </c>
      <c r="Y263" s="6">
        <f t="shared" si="63"/>
        <v>835000</v>
      </c>
      <c r="Z263" s="6">
        <f t="shared" si="64"/>
        <v>0</v>
      </c>
      <c r="AA263" s="4">
        <f>SUM(P263:$P$759)+$Z$25</f>
        <v>1689000.0000000014</v>
      </c>
      <c r="AB263" s="4">
        <f>SUM(V263:$W$759)</f>
        <v>307848.9599999999</v>
      </c>
      <c r="AC263" s="4">
        <f t="shared" si="76"/>
        <v>854000.0000000014</v>
      </c>
    </row>
    <row r="264" spans="1:29" x14ac:dyDescent="0.15">
      <c r="A264">
        <v>1</v>
      </c>
      <c r="B264" s="1">
        <v>42418</v>
      </c>
      <c r="C264">
        <v>174.8</v>
      </c>
      <c r="D264">
        <v>175.1</v>
      </c>
      <c r="E264">
        <v>170.6</v>
      </c>
      <c r="F264">
        <v>173</v>
      </c>
      <c r="G264">
        <v>171504300</v>
      </c>
      <c r="H264" s="2">
        <f t="shared" si="65"/>
        <v>29670243900</v>
      </c>
      <c r="I264">
        <f t="shared" si="59"/>
        <v>4.3000000000000114</v>
      </c>
      <c r="J264" t="str">
        <f t="shared" si="66"/>
        <v>高値超、安値超</v>
      </c>
      <c r="L264">
        <f t="shared" si="60"/>
        <v>4.3000000000000114</v>
      </c>
      <c r="M264">
        <f t="shared" si="67"/>
        <v>4.3000000000000114</v>
      </c>
      <c r="N264">
        <f t="shared" si="68"/>
        <v>4.3000000000000114</v>
      </c>
      <c r="O264" s="2">
        <f t="shared" si="61"/>
        <v>5000</v>
      </c>
      <c r="P264" s="2">
        <f t="shared" si="69"/>
        <v>21500.000000000058</v>
      </c>
      <c r="Q264" s="2">
        <f t="shared" si="62"/>
        <v>843500</v>
      </c>
      <c r="R264" s="2" t="str">
        <f t="shared" si="70"/>
        <v>kai</v>
      </c>
      <c r="S264" s="2" t="str">
        <f t="shared" si="71"/>
        <v>kai</v>
      </c>
      <c r="T264" s="2" t="str">
        <f t="shared" si="72"/>
        <v>kai</v>
      </c>
      <c r="U264" s="2" t="str">
        <f t="shared" si="73"/>
        <v/>
      </c>
      <c r="V264" s="2" t="str">
        <f t="shared" si="74"/>
        <v/>
      </c>
      <c r="W264" s="2">
        <f t="shared" si="77"/>
        <v>67.48</v>
      </c>
      <c r="X264" s="2" t="str">
        <f t="shared" si="75"/>
        <v/>
      </c>
      <c r="Y264" s="6">
        <f t="shared" si="63"/>
        <v>865000</v>
      </c>
      <c r="Z264" s="6">
        <f t="shared" si="64"/>
        <v>0</v>
      </c>
      <c r="AA264" s="4">
        <f>SUM(P264:$P$759)+$Z$25</f>
        <v>1719000.0000000014</v>
      </c>
      <c r="AB264" s="4">
        <f>SUM(V264:$W$759)</f>
        <v>307779.75999999989</v>
      </c>
      <c r="AC264" s="4">
        <f t="shared" si="76"/>
        <v>854000.0000000014</v>
      </c>
    </row>
    <row r="265" spans="1:29" x14ac:dyDescent="0.15">
      <c r="A265">
        <v>1</v>
      </c>
      <c r="B265" s="1">
        <v>42417</v>
      </c>
      <c r="C265">
        <v>171.5</v>
      </c>
      <c r="D265">
        <v>173.7</v>
      </c>
      <c r="E265">
        <v>167</v>
      </c>
      <c r="F265">
        <v>168.7</v>
      </c>
      <c r="G265">
        <v>222655300</v>
      </c>
      <c r="H265" s="2">
        <f t="shared" si="65"/>
        <v>37561949110</v>
      </c>
      <c r="I265">
        <f t="shared" si="59"/>
        <v>-4.4000000000000057</v>
      </c>
      <c r="J265" t="str">
        <f t="shared" si="66"/>
        <v/>
      </c>
      <c r="L265">
        <f t="shared" si="60"/>
        <v>-4.4000000000000057</v>
      </c>
      <c r="M265">
        <f t="shared" si="67"/>
        <v>-4.4000000000000057</v>
      </c>
      <c r="N265">
        <f t="shared" si="68"/>
        <v>4.4000000000000057</v>
      </c>
      <c r="O265" s="2">
        <f t="shared" si="61"/>
        <v>5000</v>
      </c>
      <c r="P265" s="2">
        <f t="shared" si="69"/>
        <v>-22000.000000000029</v>
      </c>
      <c r="Q265" s="2">
        <f t="shared" si="62"/>
        <v>865500</v>
      </c>
      <c r="R265" s="2" t="str">
        <f t="shared" si="70"/>
        <v>kai</v>
      </c>
      <c r="S265" s="2" t="str">
        <f t="shared" si="71"/>
        <v>uri</v>
      </c>
      <c r="T265" s="2" t="str">
        <f t="shared" si="72"/>
        <v>kai</v>
      </c>
      <c r="U265" s="2" t="str">
        <f t="shared" si="73"/>
        <v/>
      </c>
      <c r="V265" s="2" t="str">
        <f t="shared" si="74"/>
        <v/>
      </c>
      <c r="W265" s="2">
        <f t="shared" si="77"/>
        <v>69.239999999999995</v>
      </c>
      <c r="X265" s="2" t="str">
        <f t="shared" si="75"/>
        <v/>
      </c>
      <c r="Y265" s="6">
        <f t="shared" si="63"/>
        <v>843500</v>
      </c>
      <c r="Z265" s="6">
        <f t="shared" si="64"/>
        <v>0</v>
      </c>
      <c r="AA265" s="4">
        <f>SUM(P265:$P$759)+$Z$25</f>
        <v>1697500.0000000014</v>
      </c>
      <c r="AB265" s="4">
        <f>SUM(V265:$W$759)</f>
        <v>307712.27999999991</v>
      </c>
      <c r="AC265" s="4">
        <f t="shared" si="76"/>
        <v>854000.0000000014</v>
      </c>
    </row>
    <row r="266" spans="1:29" x14ac:dyDescent="0.15">
      <c r="A266">
        <v>1</v>
      </c>
      <c r="B266" s="1">
        <v>42416</v>
      </c>
      <c r="C266">
        <v>168</v>
      </c>
      <c r="D266">
        <v>178</v>
      </c>
      <c r="E266">
        <v>167</v>
      </c>
      <c r="F266">
        <v>173.1</v>
      </c>
      <c r="G266">
        <v>276705100</v>
      </c>
      <c r="H266" s="2">
        <f t="shared" si="65"/>
        <v>47897652810</v>
      </c>
      <c r="I266">
        <f t="shared" si="59"/>
        <v>4.7999999999999829</v>
      </c>
      <c r="J266" t="str">
        <f t="shared" si="66"/>
        <v>高値超、安値超</v>
      </c>
      <c r="L266">
        <f t="shared" si="60"/>
        <v>4.7999999999999829</v>
      </c>
      <c r="M266">
        <f t="shared" si="67"/>
        <v>4.7999999999999829</v>
      </c>
      <c r="N266">
        <f t="shared" si="68"/>
        <v>-4.7999999999999829</v>
      </c>
      <c r="O266" s="2">
        <f t="shared" si="61"/>
        <v>5000</v>
      </c>
      <c r="P266" s="2">
        <f t="shared" si="69"/>
        <v>23999.999999999916</v>
      </c>
      <c r="Q266" s="2">
        <f t="shared" si="62"/>
        <v>841500</v>
      </c>
      <c r="R266" s="2" t="str">
        <f t="shared" si="70"/>
        <v>kai</v>
      </c>
      <c r="S266" s="2" t="str">
        <f t="shared" si="71"/>
        <v>uri</v>
      </c>
      <c r="T266" s="2" t="str">
        <f t="shared" si="72"/>
        <v>kai</v>
      </c>
      <c r="U266" s="2">
        <f t="shared" si="73"/>
        <v>841500</v>
      </c>
      <c r="V266" s="2">
        <f t="shared" si="74"/>
        <v>1080</v>
      </c>
      <c r="W266" s="2">
        <f t="shared" si="77"/>
        <v>134.63999999999999</v>
      </c>
      <c r="X266" s="2" t="str">
        <f t="shared" si="75"/>
        <v/>
      </c>
      <c r="Y266" s="6">
        <f t="shared" si="63"/>
        <v>865500</v>
      </c>
      <c r="Z266" s="6">
        <f t="shared" si="64"/>
        <v>0</v>
      </c>
      <c r="AA266" s="4">
        <f>SUM(P266:$P$759)+$Z$25</f>
        <v>1719500.0000000014</v>
      </c>
      <c r="AB266" s="4">
        <f>SUM(V266:$W$759)</f>
        <v>307643.03999999986</v>
      </c>
      <c r="AC266" s="4">
        <f t="shared" si="76"/>
        <v>854000.0000000014</v>
      </c>
    </row>
    <row r="267" spans="1:29" x14ac:dyDescent="0.15">
      <c r="A267">
        <v>1</v>
      </c>
      <c r="B267" s="1">
        <v>42415</v>
      </c>
      <c r="C267">
        <v>165</v>
      </c>
      <c r="D267">
        <v>170.5</v>
      </c>
      <c r="E267">
        <v>163</v>
      </c>
      <c r="F267">
        <v>168.3</v>
      </c>
      <c r="G267">
        <v>290219800</v>
      </c>
      <c r="H267" s="2">
        <f t="shared" si="65"/>
        <v>48843992340</v>
      </c>
      <c r="I267">
        <f t="shared" si="59"/>
        <v>13.100000000000023</v>
      </c>
      <c r="J267" t="str">
        <f t="shared" si="66"/>
        <v>高値超、安値超</v>
      </c>
      <c r="L267">
        <f t="shared" si="60"/>
        <v>-13.100000000000023</v>
      </c>
      <c r="M267">
        <f t="shared" si="67"/>
        <v>-13.100000000000023</v>
      </c>
      <c r="N267">
        <f t="shared" si="68"/>
        <v>13.100000000000023</v>
      </c>
      <c r="O267" s="2">
        <f t="shared" si="61"/>
        <v>5000</v>
      </c>
      <c r="P267" s="2">
        <f t="shared" si="69"/>
        <v>-65500.000000000116</v>
      </c>
      <c r="Q267" s="2">
        <f t="shared" si="62"/>
        <v>776000</v>
      </c>
      <c r="R267" s="2" t="str">
        <f t="shared" si="70"/>
        <v>uri</v>
      </c>
      <c r="S267" s="2" t="str">
        <f t="shared" si="71"/>
        <v>kai</v>
      </c>
      <c r="T267" s="2" t="str">
        <f t="shared" si="72"/>
        <v>uri</v>
      </c>
      <c r="U267" s="2" t="str">
        <f t="shared" si="73"/>
        <v/>
      </c>
      <c r="V267" s="2" t="str">
        <f t="shared" si="74"/>
        <v/>
      </c>
      <c r="W267" s="2" t="str">
        <f t="shared" si="77"/>
        <v/>
      </c>
      <c r="X267" s="2">
        <f t="shared" si="75"/>
        <v>62.08</v>
      </c>
      <c r="Y267" s="6">
        <f t="shared" si="63"/>
        <v>841500</v>
      </c>
      <c r="Z267" s="6">
        <f t="shared" si="64"/>
        <v>0</v>
      </c>
      <c r="AA267" s="4">
        <f>SUM(P267:$P$759)+$Z$25</f>
        <v>1695500.0000000014</v>
      </c>
      <c r="AB267" s="4">
        <f>SUM(V267:$W$759)</f>
        <v>306428.39999999991</v>
      </c>
      <c r="AC267" s="4">
        <f t="shared" si="76"/>
        <v>854000.0000000014</v>
      </c>
    </row>
    <row r="268" spans="1:29" x14ac:dyDescent="0.15">
      <c r="A268">
        <v>1</v>
      </c>
      <c r="B268" s="1">
        <v>42412</v>
      </c>
      <c r="C268">
        <v>149.30000000000001</v>
      </c>
      <c r="D268">
        <v>161.1</v>
      </c>
      <c r="E268">
        <v>149.30000000000001</v>
      </c>
      <c r="F268">
        <v>155.19999999999999</v>
      </c>
      <c r="G268">
        <v>488632700</v>
      </c>
      <c r="H268" s="2">
        <f t="shared" si="65"/>
        <v>75835795040</v>
      </c>
      <c r="I268">
        <f t="shared" si="59"/>
        <v>-5.9000000000000057</v>
      </c>
      <c r="J268" t="str">
        <f t="shared" si="66"/>
        <v>高値割、安値割</v>
      </c>
      <c r="L268">
        <f t="shared" si="60"/>
        <v>5.9000000000000057</v>
      </c>
      <c r="M268">
        <f t="shared" si="67"/>
        <v>5.9000000000000057</v>
      </c>
      <c r="N268">
        <f t="shared" si="68"/>
        <v>-5.9000000000000057</v>
      </c>
      <c r="O268" s="2">
        <f t="shared" si="61"/>
        <v>5000</v>
      </c>
      <c r="P268" s="2">
        <f t="shared" si="69"/>
        <v>29500.000000000029</v>
      </c>
      <c r="Q268" s="2">
        <f t="shared" si="62"/>
        <v>805500</v>
      </c>
      <c r="R268" s="2" t="str">
        <f t="shared" si="70"/>
        <v>uri</v>
      </c>
      <c r="S268" s="2" t="str">
        <f t="shared" si="71"/>
        <v>kai</v>
      </c>
      <c r="T268" s="2" t="str">
        <f t="shared" si="72"/>
        <v>uri</v>
      </c>
      <c r="U268" s="2" t="str">
        <f t="shared" si="73"/>
        <v/>
      </c>
      <c r="V268" s="2" t="str">
        <f t="shared" si="74"/>
        <v/>
      </c>
      <c r="W268" s="2" t="str">
        <f t="shared" si="77"/>
        <v/>
      </c>
      <c r="X268" s="2">
        <f t="shared" si="75"/>
        <v>64.44</v>
      </c>
      <c r="Y268" s="6">
        <f t="shared" si="63"/>
        <v>776000</v>
      </c>
      <c r="Z268" s="6">
        <f t="shared" si="64"/>
        <v>0</v>
      </c>
      <c r="AA268" s="4">
        <f>SUM(P268:$P$759)+$Z$25</f>
        <v>1761000.0000000019</v>
      </c>
      <c r="AB268" s="4">
        <f>SUM(V268:$W$759)</f>
        <v>306428.39999999991</v>
      </c>
      <c r="AC268" s="4">
        <f t="shared" si="76"/>
        <v>985000.00000000186</v>
      </c>
    </row>
    <row r="269" spans="1:29" x14ac:dyDescent="0.15">
      <c r="A269">
        <v>1</v>
      </c>
      <c r="B269" s="1">
        <v>42410</v>
      </c>
      <c r="C269">
        <v>170</v>
      </c>
      <c r="D269">
        <v>170.9</v>
      </c>
      <c r="E269">
        <v>159.1</v>
      </c>
      <c r="F269">
        <v>161.1</v>
      </c>
      <c r="G269">
        <v>405445300</v>
      </c>
      <c r="H269" s="2">
        <f t="shared" si="65"/>
        <v>65317237830</v>
      </c>
      <c r="I269">
        <f t="shared" si="59"/>
        <v>-9.2000000000000171</v>
      </c>
      <c r="J269" t="str">
        <f t="shared" si="66"/>
        <v>高値割、安値割</v>
      </c>
      <c r="L269">
        <f t="shared" si="60"/>
        <v>9.2000000000000171</v>
      </c>
      <c r="M269">
        <f t="shared" si="67"/>
        <v>9.2000000000000171</v>
      </c>
      <c r="N269">
        <f t="shared" si="68"/>
        <v>-9.2000000000000171</v>
      </c>
      <c r="O269" s="2">
        <f t="shared" si="61"/>
        <v>5000</v>
      </c>
      <c r="P269" s="2">
        <f t="shared" si="69"/>
        <v>46000.000000000087</v>
      </c>
      <c r="Q269" s="2">
        <f t="shared" si="62"/>
        <v>851500</v>
      </c>
      <c r="R269" s="2" t="str">
        <f t="shared" si="70"/>
        <v>uri</v>
      </c>
      <c r="S269" s="2" t="str">
        <f t="shared" si="71"/>
        <v>kai</v>
      </c>
      <c r="T269" s="2" t="str">
        <f t="shared" si="72"/>
        <v>uri</v>
      </c>
      <c r="U269" s="2" t="str">
        <f t="shared" si="73"/>
        <v/>
      </c>
      <c r="V269" s="2" t="str">
        <f t="shared" si="74"/>
        <v/>
      </c>
      <c r="W269" s="2" t="str">
        <f t="shared" si="77"/>
        <v/>
      </c>
      <c r="X269" s="2">
        <f t="shared" si="75"/>
        <v>68.12</v>
      </c>
      <c r="Y269" s="6">
        <f t="shared" si="63"/>
        <v>805500</v>
      </c>
      <c r="Z269" s="6">
        <f t="shared" si="64"/>
        <v>0</v>
      </c>
      <c r="AA269" s="4">
        <f>SUM(P269:$P$759)+$Z$25</f>
        <v>1731500.0000000016</v>
      </c>
      <c r="AB269" s="4">
        <f>SUM(V269:$W$759)</f>
        <v>306428.39999999991</v>
      </c>
      <c r="AC269" s="4">
        <f t="shared" si="76"/>
        <v>926000.00000000163</v>
      </c>
    </row>
    <row r="270" spans="1:29" x14ac:dyDescent="0.15">
      <c r="A270">
        <v>1</v>
      </c>
      <c r="B270" s="1">
        <v>42409</v>
      </c>
      <c r="C270">
        <v>174.8</v>
      </c>
      <c r="D270">
        <v>174.8</v>
      </c>
      <c r="E270">
        <v>168.3</v>
      </c>
      <c r="F270">
        <v>170.3</v>
      </c>
      <c r="G270">
        <v>304415800</v>
      </c>
      <c r="H270" s="2">
        <f t="shared" si="65"/>
        <v>51842010740</v>
      </c>
      <c r="I270">
        <f t="shared" si="59"/>
        <v>-11.299999999999983</v>
      </c>
      <c r="J270" t="str">
        <f t="shared" si="66"/>
        <v>高値割、安値割</v>
      </c>
      <c r="L270">
        <f t="shared" si="60"/>
        <v>11.299999999999983</v>
      </c>
      <c r="M270">
        <f t="shared" si="67"/>
        <v>11.299999999999983</v>
      </c>
      <c r="N270">
        <f t="shared" si="68"/>
        <v>-11.299999999999983</v>
      </c>
      <c r="O270" s="2">
        <f t="shared" si="61"/>
        <v>5000</v>
      </c>
      <c r="P270" s="2">
        <f t="shared" si="69"/>
        <v>56499.999999999913</v>
      </c>
      <c r="Q270" s="2">
        <f t="shared" si="62"/>
        <v>908000</v>
      </c>
      <c r="R270" s="2" t="str">
        <f t="shared" si="70"/>
        <v>uri</v>
      </c>
      <c r="S270" s="2" t="str">
        <f t="shared" si="71"/>
        <v>kai</v>
      </c>
      <c r="T270" s="2" t="str">
        <f t="shared" si="72"/>
        <v>uri</v>
      </c>
      <c r="U270" s="2" t="str">
        <f t="shared" si="73"/>
        <v/>
      </c>
      <c r="V270" s="2" t="str">
        <f t="shared" si="74"/>
        <v/>
      </c>
      <c r="W270" s="2" t="str">
        <f t="shared" si="77"/>
        <v/>
      </c>
      <c r="X270" s="2">
        <f t="shared" si="75"/>
        <v>72.64</v>
      </c>
      <c r="Y270" s="6">
        <f t="shared" si="63"/>
        <v>851500</v>
      </c>
      <c r="Z270" s="6">
        <f t="shared" si="64"/>
        <v>0</v>
      </c>
      <c r="AA270" s="4">
        <f>SUM(P270:$P$759)+$Z$25</f>
        <v>1685500.0000000014</v>
      </c>
      <c r="AB270" s="4">
        <f>SUM(V270:$W$759)</f>
        <v>306428.39999999991</v>
      </c>
      <c r="AC270" s="4">
        <f t="shared" si="76"/>
        <v>834000.0000000014</v>
      </c>
    </row>
    <row r="271" spans="1:29" x14ac:dyDescent="0.15">
      <c r="A271">
        <v>1</v>
      </c>
      <c r="B271" s="1">
        <v>42408</v>
      </c>
      <c r="C271">
        <v>178.1</v>
      </c>
      <c r="D271">
        <v>183.5</v>
      </c>
      <c r="E271">
        <v>175.8</v>
      </c>
      <c r="F271">
        <v>181.6</v>
      </c>
      <c r="G271">
        <v>228823800</v>
      </c>
      <c r="H271" s="2">
        <f t="shared" si="65"/>
        <v>41554402080</v>
      </c>
      <c r="I271">
        <f t="shared" si="59"/>
        <v>-9.9999999999994316E-2</v>
      </c>
      <c r="J271" t="str">
        <f t="shared" si="66"/>
        <v>高値割、安値割</v>
      </c>
      <c r="L271">
        <f t="shared" si="60"/>
        <v>9.9999999999994316E-2</v>
      </c>
      <c r="M271">
        <f t="shared" si="67"/>
        <v>9.9999999999994316E-2</v>
      </c>
      <c r="N271">
        <f t="shared" si="68"/>
        <v>-9.9999999999994316E-2</v>
      </c>
      <c r="O271" s="2">
        <f t="shared" si="61"/>
        <v>5000</v>
      </c>
      <c r="P271" s="2">
        <f t="shared" si="69"/>
        <v>499.99999999997158</v>
      </c>
      <c r="Q271" s="2">
        <f t="shared" si="62"/>
        <v>908500</v>
      </c>
      <c r="R271" s="2" t="str">
        <f t="shared" si="70"/>
        <v>uri</v>
      </c>
      <c r="S271" s="2" t="str">
        <f t="shared" si="71"/>
        <v>kai</v>
      </c>
      <c r="T271" s="2" t="str">
        <f t="shared" si="72"/>
        <v>uri</v>
      </c>
      <c r="U271" s="2">
        <f t="shared" si="73"/>
        <v>908500</v>
      </c>
      <c r="V271" s="2">
        <f t="shared" si="74"/>
        <v>1080</v>
      </c>
      <c r="W271" s="2" t="str">
        <f t="shared" si="77"/>
        <v/>
      </c>
      <c r="X271" s="2">
        <f t="shared" si="75"/>
        <v>145.36000000000001</v>
      </c>
      <c r="Y271" s="6">
        <f t="shared" si="63"/>
        <v>908000</v>
      </c>
      <c r="Z271" s="6">
        <f t="shared" si="64"/>
        <v>0</v>
      </c>
      <c r="AA271" s="4">
        <f>SUM(P271:$P$759)+$Z$25</f>
        <v>1629000.0000000014</v>
      </c>
      <c r="AB271" s="4">
        <f>SUM(V271:$W$759)</f>
        <v>306428.39999999991</v>
      </c>
      <c r="AC271" s="4">
        <f t="shared" si="76"/>
        <v>721000.0000000014</v>
      </c>
    </row>
    <row r="272" spans="1:29" x14ac:dyDescent="0.15">
      <c r="A272">
        <v>1</v>
      </c>
      <c r="B272" s="1">
        <v>42405</v>
      </c>
      <c r="C272">
        <v>185.5</v>
      </c>
      <c r="D272">
        <v>186.5</v>
      </c>
      <c r="E272">
        <v>180.2</v>
      </c>
      <c r="F272">
        <v>181.7</v>
      </c>
      <c r="G272">
        <v>316796200</v>
      </c>
      <c r="H272" s="2">
        <f t="shared" si="65"/>
        <v>57561869540</v>
      </c>
      <c r="I272">
        <f t="shared" si="59"/>
        <v>-8.7000000000000171</v>
      </c>
      <c r="J272" t="str">
        <f t="shared" si="66"/>
        <v>高値割、安値割</v>
      </c>
      <c r="L272">
        <f t="shared" si="60"/>
        <v>-8.7000000000000171</v>
      </c>
      <c r="M272">
        <f t="shared" si="67"/>
        <v>-8.7000000000000171</v>
      </c>
      <c r="N272">
        <f t="shared" si="68"/>
        <v>-8.7000000000000171</v>
      </c>
      <c r="O272" s="2">
        <f t="shared" si="61"/>
        <v>5000</v>
      </c>
      <c r="P272" s="2">
        <f t="shared" si="69"/>
        <v>-43500.000000000087</v>
      </c>
      <c r="Q272" s="2">
        <f t="shared" si="62"/>
        <v>952000</v>
      </c>
      <c r="R272" s="2" t="str">
        <f t="shared" si="70"/>
        <v>kai</v>
      </c>
      <c r="S272" s="2" t="str">
        <f t="shared" si="71"/>
        <v>kai</v>
      </c>
      <c r="T272" s="2" t="str">
        <f t="shared" si="72"/>
        <v>kai</v>
      </c>
      <c r="U272" s="2">
        <f t="shared" si="73"/>
        <v>952000</v>
      </c>
      <c r="V272" s="2">
        <f t="shared" si="74"/>
        <v>1080</v>
      </c>
      <c r="W272" s="2">
        <f t="shared" si="77"/>
        <v>152.32</v>
      </c>
      <c r="X272" s="2" t="str">
        <f t="shared" si="75"/>
        <v/>
      </c>
      <c r="Y272" s="6">
        <f t="shared" si="63"/>
        <v>908500</v>
      </c>
      <c r="Z272" s="6">
        <f t="shared" si="64"/>
        <v>0</v>
      </c>
      <c r="AA272" s="4">
        <f>SUM(P272:$P$759)+$Z$25</f>
        <v>1628500.0000000014</v>
      </c>
      <c r="AB272" s="4">
        <f>SUM(V272:$W$759)</f>
        <v>305348.39999999997</v>
      </c>
      <c r="AC272" s="4">
        <f t="shared" si="76"/>
        <v>720000.0000000014</v>
      </c>
    </row>
    <row r="273" spans="1:29" x14ac:dyDescent="0.15">
      <c r="A273">
        <v>1</v>
      </c>
      <c r="B273" s="1">
        <v>42404</v>
      </c>
      <c r="C273">
        <v>188.9</v>
      </c>
      <c r="D273">
        <v>194.6</v>
      </c>
      <c r="E273">
        <v>187.4</v>
      </c>
      <c r="F273">
        <v>190.4</v>
      </c>
      <c r="G273">
        <v>247316800</v>
      </c>
      <c r="H273" s="2">
        <f t="shared" si="65"/>
        <v>47089118720</v>
      </c>
      <c r="I273">
        <f t="shared" si="59"/>
        <v>-0.29999999999998295</v>
      </c>
      <c r="J273" t="str">
        <f t="shared" si="66"/>
        <v/>
      </c>
      <c r="L273">
        <f t="shared" si="60"/>
        <v>0.29999999999998295</v>
      </c>
      <c r="M273">
        <f t="shared" si="67"/>
        <v>0.29999999999998295</v>
      </c>
      <c r="N273">
        <f t="shared" si="68"/>
        <v>-0.29999999999998295</v>
      </c>
      <c r="O273" s="2">
        <f t="shared" si="61"/>
        <v>5000</v>
      </c>
      <c r="P273" s="2">
        <f t="shared" si="69"/>
        <v>1499.9999999999147</v>
      </c>
      <c r="Q273" s="2">
        <f t="shared" si="62"/>
        <v>953500</v>
      </c>
      <c r="R273" s="2" t="str">
        <f t="shared" si="70"/>
        <v>uri</v>
      </c>
      <c r="S273" s="2" t="str">
        <f t="shared" si="71"/>
        <v>kai</v>
      </c>
      <c r="T273" s="2" t="str">
        <f t="shared" si="72"/>
        <v>uri</v>
      </c>
      <c r="U273" s="2" t="str">
        <f t="shared" si="73"/>
        <v/>
      </c>
      <c r="V273" s="2" t="str">
        <f t="shared" si="74"/>
        <v/>
      </c>
      <c r="W273" s="2" t="str">
        <f t="shared" si="77"/>
        <v/>
      </c>
      <c r="X273" s="2">
        <f t="shared" si="75"/>
        <v>76.28</v>
      </c>
      <c r="Y273" s="6">
        <f t="shared" si="63"/>
        <v>952000</v>
      </c>
      <c r="Z273" s="6">
        <f t="shared" si="64"/>
        <v>0</v>
      </c>
      <c r="AA273" s="4">
        <f>SUM(P273:$P$759)+$Z$25</f>
        <v>1672000.0000000016</v>
      </c>
      <c r="AB273" s="4">
        <f>SUM(V273:$W$759)</f>
        <v>304116.07999999996</v>
      </c>
      <c r="AC273" s="4">
        <f t="shared" si="76"/>
        <v>720000.00000000163</v>
      </c>
    </row>
    <row r="274" spans="1:29" x14ac:dyDescent="0.15">
      <c r="A274">
        <v>1</v>
      </c>
      <c r="B274" s="1">
        <v>42403</v>
      </c>
      <c r="C274">
        <v>191.5</v>
      </c>
      <c r="D274">
        <v>193.2</v>
      </c>
      <c r="E274">
        <v>189.4</v>
      </c>
      <c r="F274">
        <v>190.7</v>
      </c>
      <c r="G274">
        <v>276329500</v>
      </c>
      <c r="H274" s="2">
        <f t="shared" si="65"/>
        <v>52696035650</v>
      </c>
      <c r="I274">
        <f t="shared" si="59"/>
        <v>-3.4000000000000057</v>
      </c>
      <c r="J274" t="str">
        <f t="shared" si="66"/>
        <v>高値割、安値割</v>
      </c>
      <c r="L274">
        <f t="shared" si="60"/>
        <v>3.4000000000000057</v>
      </c>
      <c r="M274">
        <f t="shared" si="67"/>
        <v>3.4000000000000057</v>
      </c>
      <c r="N274">
        <f t="shared" si="68"/>
        <v>-3.4000000000000057</v>
      </c>
      <c r="O274" s="2">
        <f t="shared" si="61"/>
        <v>5000</v>
      </c>
      <c r="P274" s="2">
        <f t="shared" si="69"/>
        <v>17000.000000000029</v>
      </c>
      <c r="Q274" s="2">
        <f t="shared" si="62"/>
        <v>970500</v>
      </c>
      <c r="R274" s="2" t="str">
        <f t="shared" si="70"/>
        <v>uri</v>
      </c>
      <c r="S274" s="2" t="str">
        <f t="shared" si="71"/>
        <v>kai</v>
      </c>
      <c r="T274" s="2" t="str">
        <f t="shared" si="72"/>
        <v>uri</v>
      </c>
      <c r="U274" s="2" t="str">
        <f t="shared" si="73"/>
        <v/>
      </c>
      <c r="V274" s="2" t="str">
        <f t="shared" si="74"/>
        <v/>
      </c>
      <c r="W274" s="2" t="str">
        <f t="shared" si="77"/>
        <v/>
      </c>
      <c r="X274" s="2">
        <f t="shared" si="75"/>
        <v>77.64</v>
      </c>
      <c r="Y274" s="6">
        <f t="shared" si="63"/>
        <v>953500</v>
      </c>
      <c r="Z274" s="6">
        <f t="shared" si="64"/>
        <v>0</v>
      </c>
      <c r="AA274" s="4">
        <f>SUM(P274:$P$759)+$Z$25</f>
        <v>1670500.0000000019</v>
      </c>
      <c r="AB274" s="4">
        <f>SUM(V274:$W$759)</f>
        <v>304116.07999999996</v>
      </c>
      <c r="AC274" s="4">
        <f t="shared" si="76"/>
        <v>717000.00000000186</v>
      </c>
    </row>
    <row r="275" spans="1:29" x14ac:dyDescent="0.15">
      <c r="A275">
        <v>1</v>
      </c>
      <c r="B275" s="1">
        <v>42402</v>
      </c>
      <c r="C275">
        <v>193.1</v>
      </c>
      <c r="D275">
        <v>197.8</v>
      </c>
      <c r="E275">
        <v>191.5</v>
      </c>
      <c r="F275">
        <v>194.1</v>
      </c>
      <c r="G275">
        <v>298005400</v>
      </c>
      <c r="H275" s="2">
        <f t="shared" si="65"/>
        <v>57842848140</v>
      </c>
      <c r="I275">
        <f t="shared" si="59"/>
        <v>0.40000000000000568</v>
      </c>
      <c r="J275" t="str">
        <f t="shared" si="66"/>
        <v>高値割、安値割</v>
      </c>
      <c r="L275">
        <f t="shared" si="60"/>
        <v>-0.40000000000000568</v>
      </c>
      <c r="M275">
        <f t="shared" si="67"/>
        <v>-0.40000000000000568</v>
      </c>
      <c r="N275">
        <f t="shared" si="68"/>
        <v>0.40000000000000568</v>
      </c>
      <c r="O275" s="2">
        <f t="shared" si="61"/>
        <v>5000</v>
      </c>
      <c r="P275" s="2">
        <f t="shared" si="69"/>
        <v>-2000.0000000000284</v>
      </c>
      <c r="Q275" s="2">
        <f t="shared" si="62"/>
        <v>968500</v>
      </c>
      <c r="R275" s="2" t="str">
        <f t="shared" si="70"/>
        <v>uri</v>
      </c>
      <c r="S275" s="2" t="str">
        <f t="shared" si="71"/>
        <v>kai</v>
      </c>
      <c r="T275" s="2" t="str">
        <f t="shared" si="72"/>
        <v>uri</v>
      </c>
      <c r="U275" s="2">
        <f t="shared" si="73"/>
        <v>968500</v>
      </c>
      <c r="V275" s="2">
        <f t="shared" si="74"/>
        <v>1080</v>
      </c>
      <c r="W275" s="2" t="str">
        <f t="shared" si="77"/>
        <v/>
      </c>
      <c r="X275" s="2">
        <f t="shared" si="75"/>
        <v>154.96</v>
      </c>
      <c r="Y275" s="6">
        <f t="shared" si="63"/>
        <v>970500</v>
      </c>
      <c r="Z275" s="6">
        <f t="shared" si="64"/>
        <v>0</v>
      </c>
      <c r="AA275" s="4">
        <f>SUM(P275:$P$759)+$Z$25</f>
        <v>1653500.0000000016</v>
      </c>
      <c r="AB275" s="4">
        <f>SUM(V275:$W$759)</f>
        <v>304116.07999999996</v>
      </c>
      <c r="AC275" s="4">
        <f t="shared" si="76"/>
        <v>683000.00000000163</v>
      </c>
    </row>
    <row r="276" spans="1:29" x14ac:dyDescent="0.15">
      <c r="A276">
        <v>2</v>
      </c>
      <c r="B276" s="1">
        <v>42401</v>
      </c>
      <c r="C276">
        <v>198.3</v>
      </c>
      <c r="D276">
        <v>199.7</v>
      </c>
      <c r="E276">
        <v>192.2</v>
      </c>
      <c r="F276">
        <v>193.7</v>
      </c>
      <c r="G276">
        <v>355421700</v>
      </c>
      <c r="H276" s="2">
        <f t="shared" si="65"/>
        <v>68845183290</v>
      </c>
      <c r="I276">
        <f t="shared" si="59"/>
        <v>-12.100000000000023</v>
      </c>
      <c r="J276" t="str">
        <f t="shared" si="66"/>
        <v>高値割、安値割</v>
      </c>
      <c r="L276">
        <f t="shared" si="60"/>
        <v>-12.100000000000023</v>
      </c>
      <c r="M276">
        <f t="shared" si="67"/>
        <v>-12.100000000000023</v>
      </c>
      <c r="N276">
        <f t="shared" si="68"/>
        <v>-12.100000000000023</v>
      </c>
      <c r="O276" s="2">
        <f t="shared" si="61"/>
        <v>5000</v>
      </c>
      <c r="P276" s="2">
        <f t="shared" si="69"/>
        <v>-60500.000000000116</v>
      </c>
      <c r="Q276" s="2">
        <f t="shared" si="62"/>
        <v>1029000</v>
      </c>
      <c r="R276" s="2" t="str">
        <f t="shared" si="70"/>
        <v>kai</v>
      </c>
      <c r="S276" s="2" t="str">
        <f t="shared" si="71"/>
        <v>kai</v>
      </c>
      <c r="T276" s="2" t="str">
        <f t="shared" si="72"/>
        <v>kai</v>
      </c>
      <c r="U276" s="2" t="str">
        <f t="shared" si="73"/>
        <v/>
      </c>
      <c r="V276" s="2" t="str">
        <f t="shared" si="74"/>
        <v/>
      </c>
      <c r="W276" s="2">
        <f t="shared" si="77"/>
        <v>82.32</v>
      </c>
      <c r="X276" s="2" t="str">
        <f t="shared" si="75"/>
        <v/>
      </c>
      <c r="Y276" s="6">
        <f t="shared" si="63"/>
        <v>968500</v>
      </c>
      <c r="Z276" s="6">
        <f t="shared" si="64"/>
        <v>0</v>
      </c>
      <c r="AA276" s="4">
        <f>SUM(P276:$P$759)+$Z$25</f>
        <v>1655500.0000000016</v>
      </c>
      <c r="AB276" s="4">
        <f>SUM(V276:$W$759)</f>
        <v>303036.07999999996</v>
      </c>
      <c r="AC276" s="4">
        <f t="shared" si="76"/>
        <v>687000.00000000163</v>
      </c>
    </row>
    <row r="277" spans="1:29" x14ac:dyDescent="0.15">
      <c r="A277">
        <v>2</v>
      </c>
      <c r="B277" s="1">
        <v>42398</v>
      </c>
      <c r="C277">
        <v>211.1</v>
      </c>
      <c r="D277">
        <v>216.9</v>
      </c>
      <c r="E277">
        <v>198.4</v>
      </c>
      <c r="F277">
        <v>205.8</v>
      </c>
      <c r="G277">
        <v>375210700</v>
      </c>
      <c r="H277" s="2">
        <f t="shared" si="65"/>
        <v>77218362060</v>
      </c>
      <c r="I277">
        <f t="shared" si="59"/>
        <v>-3.5</v>
      </c>
      <c r="J277" t="str">
        <f t="shared" si="66"/>
        <v/>
      </c>
      <c r="L277">
        <f t="shared" si="60"/>
        <v>-3.5</v>
      </c>
      <c r="M277">
        <f t="shared" si="67"/>
        <v>-3.5</v>
      </c>
      <c r="N277">
        <f t="shared" si="68"/>
        <v>-3.5</v>
      </c>
      <c r="O277" s="2">
        <f t="shared" si="61"/>
        <v>5000</v>
      </c>
      <c r="P277" s="2">
        <f t="shared" si="69"/>
        <v>-17500</v>
      </c>
      <c r="Q277" s="2">
        <f t="shared" si="62"/>
        <v>1046500</v>
      </c>
      <c r="R277" s="2" t="str">
        <f t="shared" si="70"/>
        <v>kai</v>
      </c>
      <c r="S277" s="2" t="str">
        <f t="shared" si="71"/>
        <v>kai</v>
      </c>
      <c r="T277" s="2" t="str">
        <f t="shared" si="72"/>
        <v>kai</v>
      </c>
      <c r="U277" s="2" t="str">
        <f t="shared" si="73"/>
        <v/>
      </c>
      <c r="V277" s="2" t="str">
        <f t="shared" si="74"/>
        <v/>
      </c>
      <c r="W277" s="2">
        <f t="shared" si="77"/>
        <v>83.72</v>
      </c>
      <c r="X277" s="2" t="str">
        <f t="shared" si="75"/>
        <v/>
      </c>
      <c r="Y277" s="6">
        <f t="shared" si="63"/>
        <v>1029000</v>
      </c>
      <c r="Z277" s="6">
        <f t="shared" si="64"/>
        <v>0</v>
      </c>
      <c r="AA277" s="4">
        <f>SUM(P277:$P$759)+$Z$25</f>
        <v>1716000.0000000019</v>
      </c>
      <c r="AB277" s="4">
        <f>SUM(V277:$W$759)</f>
        <v>302953.75999999995</v>
      </c>
      <c r="AC277" s="4">
        <f t="shared" si="76"/>
        <v>687000.00000000186</v>
      </c>
    </row>
    <row r="278" spans="1:29" x14ac:dyDescent="0.15">
      <c r="A278">
        <v>2</v>
      </c>
      <c r="B278" s="1">
        <v>42397</v>
      </c>
      <c r="C278">
        <v>209.6</v>
      </c>
      <c r="D278">
        <v>212.2</v>
      </c>
      <c r="E278">
        <v>208.2</v>
      </c>
      <c r="F278">
        <v>209.3</v>
      </c>
      <c r="G278">
        <v>106446000</v>
      </c>
      <c r="H278" s="2">
        <f t="shared" si="65"/>
        <v>22279147800</v>
      </c>
      <c r="I278">
        <f t="shared" si="59"/>
        <v>-1.5</v>
      </c>
      <c r="J278" t="str">
        <f t="shared" si="66"/>
        <v/>
      </c>
      <c r="L278">
        <f t="shared" si="60"/>
        <v>-1.5</v>
      </c>
      <c r="M278">
        <f t="shared" si="67"/>
        <v>-1.5</v>
      </c>
      <c r="N278">
        <f t="shared" si="68"/>
        <v>1.5</v>
      </c>
      <c r="O278" s="2">
        <f t="shared" si="61"/>
        <v>5000</v>
      </c>
      <c r="P278" s="2">
        <f t="shared" si="69"/>
        <v>-7500</v>
      </c>
      <c r="Q278" s="2">
        <f t="shared" si="62"/>
        <v>1054000</v>
      </c>
      <c r="R278" s="2" t="str">
        <f t="shared" si="70"/>
        <v>kai</v>
      </c>
      <c r="S278" s="2" t="str">
        <f t="shared" si="71"/>
        <v>uri</v>
      </c>
      <c r="T278" s="2" t="str">
        <f t="shared" si="72"/>
        <v>kai</v>
      </c>
      <c r="U278" s="2">
        <f t="shared" si="73"/>
        <v>1054000</v>
      </c>
      <c r="V278" s="2">
        <f t="shared" si="74"/>
        <v>1512</v>
      </c>
      <c r="W278" s="2">
        <f t="shared" si="77"/>
        <v>168.64</v>
      </c>
      <c r="X278" s="2" t="str">
        <f t="shared" si="75"/>
        <v/>
      </c>
      <c r="Y278" s="6">
        <f t="shared" si="63"/>
        <v>1046500</v>
      </c>
      <c r="Z278" s="6">
        <f t="shared" si="64"/>
        <v>0</v>
      </c>
      <c r="AA278" s="4">
        <f>SUM(P278:$P$759)+$Z$25</f>
        <v>1733500.0000000019</v>
      </c>
      <c r="AB278" s="4">
        <f>SUM(V278:$W$759)</f>
        <v>302870.03999999998</v>
      </c>
      <c r="AC278" s="4">
        <f t="shared" si="76"/>
        <v>687000.00000000186</v>
      </c>
    </row>
    <row r="279" spans="1:29" x14ac:dyDescent="0.15">
      <c r="A279">
        <v>2</v>
      </c>
      <c r="B279" s="1">
        <v>42396</v>
      </c>
      <c r="C279">
        <v>208.1</v>
      </c>
      <c r="D279">
        <v>212.3</v>
      </c>
      <c r="E279">
        <v>207.6</v>
      </c>
      <c r="F279">
        <v>210.8</v>
      </c>
      <c r="G279">
        <v>141742400</v>
      </c>
      <c r="H279" s="2">
        <f t="shared" si="65"/>
        <v>29879297920</v>
      </c>
      <c r="I279">
        <f t="shared" si="59"/>
        <v>6.8000000000000114</v>
      </c>
      <c r="J279" t="str">
        <f t="shared" si="66"/>
        <v>高値超、安値超</v>
      </c>
      <c r="L279">
        <f t="shared" si="60"/>
        <v>-6.8000000000000114</v>
      </c>
      <c r="M279">
        <f t="shared" si="67"/>
        <v>-6.8000000000000114</v>
      </c>
      <c r="N279">
        <f t="shared" si="68"/>
        <v>6.8000000000000114</v>
      </c>
      <c r="O279" s="2">
        <f t="shared" si="61"/>
        <v>5000</v>
      </c>
      <c r="P279" s="2">
        <f t="shared" si="69"/>
        <v>-34000.000000000058</v>
      </c>
      <c r="Q279" s="2">
        <f t="shared" si="62"/>
        <v>1020000</v>
      </c>
      <c r="R279" s="2" t="str">
        <f t="shared" si="70"/>
        <v>uri</v>
      </c>
      <c r="S279" s="2" t="str">
        <f t="shared" si="71"/>
        <v>kai</v>
      </c>
      <c r="T279" s="2" t="str">
        <f t="shared" si="72"/>
        <v>uri</v>
      </c>
      <c r="U279" s="2">
        <f t="shared" si="73"/>
        <v>1020000</v>
      </c>
      <c r="V279" s="2">
        <f t="shared" si="74"/>
        <v>1512</v>
      </c>
      <c r="W279" s="2" t="str">
        <f t="shared" si="77"/>
        <v/>
      </c>
      <c r="X279" s="2">
        <f t="shared" si="75"/>
        <v>163.19999999999999</v>
      </c>
      <c r="Y279" s="6">
        <f t="shared" si="63"/>
        <v>1054000</v>
      </c>
      <c r="Z279" s="6">
        <f t="shared" si="64"/>
        <v>0</v>
      </c>
      <c r="AA279" s="4">
        <f>SUM(P279:$P$759)+$Z$25</f>
        <v>1741000.0000000019</v>
      </c>
      <c r="AB279" s="4">
        <f>SUM(V279:$W$759)</f>
        <v>301189.39999999997</v>
      </c>
      <c r="AC279" s="4">
        <f t="shared" si="76"/>
        <v>687000.00000000186</v>
      </c>
    </row>
    <row r="280" spans="1:29" x14ac:dyDescent="0.15">
      <c r="A280">
        <v>2</v>
      </c>
      <c r="B280" s="1">
        <v>42395</v>
      </c>
      <c r="C280">
        <v>206.2</v>
      </c>
      <c r="D280">
        <v>206.5</v>
      </c>
      <c r="E280">
        <v>201.3</v>
      </c>
      <c r="F280">
        <v>204</v>
      </c>
      <c r="G280">
        <v>148897700</v>
      </c>
      <c r="H280" s="2">
        <f t="shared" si="65"/>
        <v>30375130800</v>
      </c>
      <c r="I280">
        <f t="shared" si="59"/>
        <v>-5.3000000000000114</v>
      </c>
      <c r="J280" t="str">
        <f t="shared" si="66"/>
        <v>高値割、安値割</v>
      </c>
      <c r="L280">
        <f t="shared" si="60"/>
        <v>-5.3000000000000114</v>
      </c>
      <c r="M280">
        <f t="shared" si="67"/>
        <v>-5.3000000000000114</v>
      </c>
      <c r="N280">
        <f t="shared" si="68"/>
        <v>5.3000000000000114</v>
      </c>
      <c r="O280" s="2">
        <f t="shared" si="61"/>
        <v>5000</v>
      </c>
      <c r="P280" s="2">
        <f t="shared" si="69"/>
        <v>-26500.000000000058</v>
      </c>
      <c r="Q280" s="2">
        <f t="shared" si="62"/>
        <v>1046500</v>
      </c>
      <c r="R280" s="2" t="str">
        <f t="shared" si="70"/>
        <v>kai</v>
      </c>
      <c r="S280" s="2" t="str">
        <f t="shared" si="71"/>
        <v>uri</v>
      </c>
      <c r="T280" s="2" t="str">
        <f t="shared" si="72"/>
        <v>kai</v>
      </c>
      <c r="U280" s="2" t="str">
        <f t="shared" si="73"/>
        <v/>
      </c>
      <c r="V280" s="2" t="str">
        <f t="shared" si="74"/>
        <v/>
      </c>
      <c r="W280" s="2">
        <f t="shared" si="77"/>
        <v>83.72</v>
      </c>
      <c r="X280" s="2" t="str">
        <f t="shared" si="75"/>
        <v/>
      </c>
      <c r="Y280" s="6">
        <f t="shared" si="63"/>
        <v>1020000</v>
      </c>
      <c r="Z280" s="6">
        <f t="shared" si="64"/>
        <v>0</v>
      </c>
      <c r="AA280" s="4">
        <f>SUM(P280:$P$759)+$Z$25</f>
        <v>1775000.0000000019</v>
      </c>
      <c r="AB280" s="4">
        <f>SUM(V280:$W$759)</f>
        <v>299677.39999999997</v>
      </c>
      <c r="AC280" s="4">
        <f t="shared" si="76"/>
        <v>755000.00000000186</v>
      </c>
    </row>
    <row r="281" spans="1:29" x14ac:dyDescent="0.15">
      <c r="A281">
        <v>2</v>
      </c>
      <c r="B281" s="1">
        <v>42394</v>
      </c>
      <c r="C281">
        <v>211.6</v>
      </c>
      <c r="D281">
        <v>211.8</v>
      </c>
      <c r="E281">
        <v>206.4</v>
      </c>
      <c r="F281">
        <v>209.3</v>
      </c>
      <c r="G281">
        <v>174313500</v>
      </c>
      <c r="H281" s="2">
        <f t="shared" si="65"/>
        <v>36483815550</v>
      </c>
      <c r="I281">
        <f t="shared" si="59"/>
        <v>1.1000000000000227</v>
      </c>
      <c r="J281" t="str">
        <f t="shared" si="66"/>
        <v>高値超、安値超</v>
      </c>
      <c r="L281">
        <f t="shared" si="60"/>
        <v>1.1000000000000227</v>
      </c>
      <c r="M281">
        <f t="shared" si="67"/>
        <v>1.1000000000000227</v>
      </c>
      <c r="N281">
        <f t="shared" si="68"/>
        <v>-1.1000000000000227</v>
      </c>
      <c r="O281" s="2">
        <f t="shared" si="61"/>
        <v>5000</v>
      </c>
      <c r="P281" s="2">
        <f t="shared" si="69"/>
        <v>5500.0000000001137</v>
      </c>
      <c r="Q281" s="2">
        <f t="shared" si="62"/>
        <v>1041000</v>
      </c>
      <c r="R281" s="2" t="str">
        <f t="shared" si="70"/>
        <v>kai</v>
      </c>
      <c r="S281" s="2" t="str">
        <f t="shared" si="71"/>
        <v>uri</v>
      </c>
      <c r="T281" s="2" t="str">
        <f t="shared" si="72"/>
        <v>kai</v>
      </c>
      <c r="U281" s="2">
        <f t="shared" si="73"/>
        <v>1041000</v>
      </c>
      <c r="V281" s="2">
        <f t="shared" si="74"/>
        <v>1512</v>
      </c>
      <c r="W281" s="2">
        <f t="shared" si="77"/>
        <v>166.56</v>
      </c>
      <c r="X281" s="2" t="str">
        <f t="shared" si="75"/>
        <v/>
      </c>
      <c r="Y281" s="6">
        <f t="shared" si="63"/>
        <v>1046500</v>
      </c>
      <c r="Z281" s="6">
        <f t="shared" si="64"/>
        <v>0</v>
      </c>
      <c r="AA281" s="4">
        <f>SUM(P281:$P$759)+$Z$25</f>
        <v>1801500.0000000019</v>
      </c>
      <c r="AB281" s="4">
        <f>SUM(V281:$W$759)</f>
        <v>299593.68</v>
      </c>
      <c r="AC281" s="4">
        <f t="shared" si="76"/>
        <v>755000.00000000186</v>
      </c>
    </row>
    <row r="282" spans="1:29" x14ac:dyDescent="0.15">
      <c r="A282">
        <v>2</v>
      </c>
      <c r="B282" s="1">
        <v>42391</v>
      </c>
      <c r="C282">
        <v>205.8</v>
      </c>
      <c r="D282">
        <v>208.5</v>
      </c>
      <c r="E282">
        <v>201.9</v>
      </c>
      <c r="F282">
        <v>208.2</v>
      </c>
      <c r="G282">
        <v>194258900</v>
      </c>
      <c r="H282" s="2">
        <f t="shared" si="65"/>
        <v>40444702980</v>
      </c>
      <c r="I282">
        <f t="shared" ref="I282:I345" si="78">IF(F283="","",F282-F283)</f>
        <v>9.1999999999999886</v>
      </c>
      <c r="J282" t="str">
        <f t="shared" si="66"/>
        <v>高値超、安値超</v>
      </c>
      <c r="L282">
        <f t="shared" ref="L282:L345" si="79">IF($M$25&gt;$N$25,M282,N282)</f>
        <v>-9.1999999999999886</v>
      </c>
      <c r="M282">
        <f t="shared" si="67"/>
        <v>-9.1999999999999886</v>
      </c>
      <c r="N282">
        <f t="shared" si="68"/>
        <v>9.1999999999999886</v>
      </c>
      <c r="O282" s="2">
        <f t="shared" ref="O282:O345" si="80">$B$3*1</f>
        <v>5000</v>
      </c>
      <c r="P282" s="2">
        <f t="shared" si="69"/>
        <v>-45999.999999999942</v>
      </c>
      <c r="Q282" s="2">
        <f t="shared" ref="Q282:Q345" si="81">IF(L283&lt;&gt;"",F283*O282,0)</f>
        <v>995000</v>
      </c>
      <c r="R282" s="2" t="str">
        <f t="shared" si="70"/>
        <v>uri</v>
      </c>
      <c r="S282" s="2" t="str">
        <f t="shared" si="71"/>
        <v>kai</v>
      </c>
      <c r="T282" s="2" t="str">
        <f t="shared" si="72"/>
        <v>uri</v>
      </c>
      <c r="U282" s="2" t="str">
        <f t="shared" si="73"/>
        <v/>
      </c>
      <c r="V282" s="2" t="str">
        <f t="shared" si="74"/>
        <v/>
      </c>
      <c r="W282" s="2" t="str">
        <f t="shared" si="77"/>
        <v/>
      </c>
      <c r="X282" s="2">
        <f t="shared" si="75"/>
        <v>79.599999999999994</v>
      </c>
      <c r="Y282" s="6">
        <f t="shared" ref="Y282:Y345" si="82">+F282*$B$3</f>
        <v>1041000</v>
      </c>
      <c r="Z282" s="6">
        <f t="shared" ref="Z282:Z345" si="83">IF(AND(Y282&gt;0,Y283=0),Y282,0)</f>
        <v>0</v>
      </c>
      <c r="AA282" s="4">
        <f>SUM(P282:$P$759)+$Z$25</f>
        <v>1796000.0000000014</v>
      </c>
      <c r="AB282" s="4">
        <f>SUM(V282:$W$759)</f>
        <v>297915.12000000005</v>
      </c>
      <c r="AC282" s="4">
        <f t="shared" si="76"/>
        <v>755000.0000000014</v>
      </c>
    </row>
    <row r="283" spans="1:29" x14ac:dyDescent="0.15">
      <c r="A283">
        <v>2</v>
      </c>
      <c r="B283" s="1">
        <v>42390</v>
      </c>
      <c r="C283">
        <v>206.1</v>
      </c>
      <c r="D283">
        <v>208.3</v>
      </c>
      <c r="E283">
        <v>199</v>
      </c>
      <c r="F283">
        <v>199</v>
      </c>
      <c r="G283">
        <v>280049900</v>
      </c>
      <c r="H283" s="2">
        <f t="shared" ref="H283:H346" si="84">+F283*G283</f>
        <v>55729930100</v>
      </c>
      <c r="I283">
        <f t="shared" si="78"/>
        <v>-7.0999999999999943</v>
      </c>
      <c r="J283" t="str">
        <f t="shared" ref="J283:J346" si="85">IF(AND(D283&lt;D284,E283&lt;E284,AVERAGE(H283:H292)&gt;50000000),"高値割、安値割",IF(AND(D283&gt;D284,E283&gt;E284,AVERAGE(H283:H292)&gt;50000000),"高値超、安値超",""))</f>
        <v>高値割、安値割</v>
      </c>
      <c r="L283">
        <f t="shared" si="79"/>
        <v>7.0999999999999943</v>
      </c>
      <c r="M283">
        <f t="shared" ref="M283:M346" si="86">IF(F284="",0,IF(J284="高値割、安値割",F284-F283,-F284+F283))</f>
        <v>7.0999999999999943</v>
      </c>
      <c r="N283">
        <f t="shared" ref="N283:N346" si="87">IF(F284="",0,IF(J284&lt;&gt;"高値超、安値超",-F284+F283,F284-F283))</f>
        <v>-7.0999999999999943</v>
      </c>
      <c r="O283" s="2">
        <f t="shared" si="80"/>
        <v>5000</v>
      </c>
      <c r="P283" s="2">
        <f t="shared" ref="P283:P346" si="88">IF(L283&lt;&gt;"",L283*O283,"")</f>
        <v>35499.999999999971</v>
      </c>
      <c r="Q283" s="2">
        <f t="shared" si="81"/>
        <v>1030500</v>
      </c>
      <c r="R283" s="2" t="str">
        <f t="shared" ref="R283:R346" si="89">IF(J284="高値割、安値割","uri","kai")</f>
        <v>uri</v>
      </c>
      <c r="S283" s="2" t="str">
        <f t="shared" ref="S283:S346" si="90">IF(J284="高値超、安値超","uri","kai")</f>
        <v>kai</v>
      </c>
      <c r="T283" s="2" t="str">
        <f t="shared" ref="T283:T346" si="91">IF($M$25&gt;$N$25,R283,S283)</f>
        <v>uri</v>
      </c>
      <c r="U283" s="2" t="str">
        <f t="shared" ref="U283:U346" si="92">IF(T283&lt;&gt;T284,Q283*1,"")</f>
        <v/>
      </c>
      <c r="V283" s="2" t="str">
        <f t="shared" ref="V283:V346" si="93">IF(U283="","",IF(U283&lt;$AD$26,$AE$26,IF(U283&lt;$AD$27,$AE$27,IF(U283&lt;$AD$28,$AE$28,IF(U283&lt;$AD$29,$AE$29,IF(U283&lt;$AD$30,$AE$30,IF(U283&lt;$AD$31,$AE$31,$AE$32))))))*2)</f>
        <v/>
      </c>
      <c r="W283" s="2" t="str">
        <f t="shared" si="77"/>
        <v/>
      </c>
      <c r="X283" s="2">
        <f t="shared" ref="X283:X346" si="94">IF(AND(T284&lt;&gt;"uri",T283="uri"),Q283*2%/250*2,IF(AND(T284="uri",T283="uri"),Q283*2%/250,""))</f>
        <v>82.44</v>
      </c>
      <c r="Y283" s="6">
        <f t="shared" si="82"/>
        <v>995000</v>
      </c>
      <c r="Z283" s="6">
        <f t="shared" si="83"/>
        <v>0</v>
      </c>
      <c r="AA283" s="4">
        <f>SUM(P283:$P$759)+$Z$25</f>
        <v>1842000.0000000014</v>
      </c>
      <c r="AB283" s="4">
        <f>SUM(V283:$W$759)</f>
        <v>297915.12000000005</v>
      </c>
      <c r="AC283" s="4">
        <f t="shared" ref="AC283:AC346" si="95">+AA283-Y283</f>
        <v>847000.0000000014</v>
      </c>
    </row>
    <row r="284" spans="1:29" x14ac:dyDescent="0.15">
      <c r="A284">
        <v>2</v>
      </c>
      <c r="B284" s="1">
        <v>42389</v>
      </c>
      <c r="C284">
        <v>212.5</v>
      </c>
      <c r="D284">
        <v>212.6</v>
      </c>
      <c r="E284">
        <v>205.3</v>
      </c>
      <c r="F284">
        <v>206.1</v>
      </c>
      <c r="G284">
        <v>213174500</v>
      </c>
      <c r="H284" s="2">
        <f t="shared" si="84"/>
        <v>43935264450</v>
      </c>
      <c r="I284">
        <f t="shared" si="78"/>
        <v>-7.3000000000000114</v>
      </c>
      <c r="J284" t="str">
        <f t="shared" si="85"/>
        <v>高値割、安値割</v>
      </c>
      <c r="L284">
        <f t="shared" si="79"/>
        <v>7.3000000000000114</v>
      </c>
      <c r="M284">
        <f t="shared" si="86"/>
        <v>7.3000000000000114</v>
      </c>
      <c r="N284">
        <f t="shared" si="87"/>
        <v>-7.3000000000000114</v>
      </c>
      <c r="O284" s="2">
        <f t="shared" si="80"/>
        <v>5000</v>
      </c>
      <c r="P284" s="2">
        <f t="shared" si="88"/>
        <v>36500.000000000058</v>
      </c>
      <c r="Q284" s="2">
        <f t="shared" si="81"/>
        <v>1067000</v>
      </c>
      <c r="R284" s="2" t="str">
        <f t="shared" si="89"/>
        <v>uri</v>
      </c>
      <c r="S284" s="2" t="str">
        <f t="shared" si="90"/>
        <v>kai</v>
      </c>
      <c r="T284" s="2" t="str">
        <f t="shared" si="91"/>
        <v>uri</v>
      </c>
      <c r="U284" s="2" t="str">
        <f t="shared" si="92"/>
        <v/>
      </c>
      <c r="V284" s="2" t="str">
        <f t="shared" si="93"/>
        <v/>
      </c>
      <c r="W284" s="2" t="str">
        <f t="shared" si="77"/>
        <v/>
      </c>
      <c r="X284" s="2">
        <f t="shared" si="94"/>
        <v>85.36</v>
      </c>
      <c r="Y284" s="6">
        <f t="shared" si="82"/>
        <v>1030500</v>
      </c>
      <c r="Z284" s="6">
        <f t="shared" si="83"/>
        <v>0</v>
      </c>
      <c r="AA284" s="4">
        <f>SUM(P284:$P$759)+$Z$25</f>
        <v>1806500.0000000014</v>
      </c>
      <c r="AB284" s="4">
        <f>SUM(V284:$W$759)</f>
        <v>297915.12000000005</v>
      </c>
      <c r="AC284" s="4">
        <f t="shared" si="95"/>
        <v>776000.0000000014</v>
      </c>
    </row>
    <row r="285" spans="1:29" x14ac:dyDescent="0.15">
      <c r="A285">
        <v>2</v>
      </c>
      <c r="B285" s="1">
        <v>42388</v>
      </c>
      <c r="C285">
        <v>215</v>
      </c>
      <c r="D285">
        <v>216.1</v>
      </c>
      <c r="E285">
        <v>210</v>
      </c>
      <c r="F285">
        <v>213.4</v>
      </c>
      <c r="G285">
        <v>211777300</v>
      </c>
      <c r="H285" s="2">
        <f t="shared" si="84"/>
        <v>45193275820</v>
      </c>
      <c r="I285">
        <f t="shared" si="78"/>
        <v>-3.4000000000000057</v>
      </c>
      <c r="J285" t="str">
        <f t="shared" si="85"/>
        <v>高値割、安値割</v>
      </c>
      <c r="L285">
        <f t="shared" si="79"/>
        <v>3.4000000000000057</v>
      </c>
      <c r="M285">
        <f t="shared" si="86"/>
        <v>3.4000000000000057</v>
      </c>
      <c r="N285">
        <f t="shared" si="87"/>
        <v>-3.4000000000000057</v>
      </c>
      <c r="O285" s="2">
        <f t="shared" si="80"/>
        <v>5000</v>
      </c>
      <c r="P285" s="2">
        <f t="shared" si="88"/>
        <v>17000.000000000029</v>
      </c>
      <c r="Q285" s="2">
        <f t="shared" si="81"/>
        <v>1084000</v>
      </c>
      <c r="R285" s="2" t="str">
        <f t="shared" si="89"/>
        <v>uri</v>
      </c>
      <c r="S285" s="2" t="str">
        <f t="shared" si="90"/>
        <v>kai</v>
      </c>
      <c r="T285" s="2" t="str">
        <f t="shared" si="91"/>
        <v>uri</v>
      </c>
      <c r="U285" s="2">
        <f t="shared" si="92"/>
        <v>1084000</v>
      </c>
      <c r="V285" s="2">
        <f t="shared" si="93"/>
        <v>1512</v>
      </c>
      <c r="W285" s="2" t="str">
        <f t="shared" si="77"/>
        <v/>
      </c>
      <c r="X285" s="2">
        <f t="shared" si="94"/>
        <v>173.44</v>
      </c>
      <c r="Y285" s="6">
        <f t="shared" si="82"/>
        <v>1067000</v>
      </c>
      <c r="Z285" s="6">
        <f t="shared" si="83"/>
        <v>0</v>
      </c>
      <c r="AA285" s="4">
        <f>SUM(P285:$P$759)+$Z$25</f>
        <v>1770000.0000000019</v>
      </c>
      <c r="AB285" s="4">
        <f>SUM(V285:$W$759)</f>
        <v>297915.12000000005</v>
      </c>
      <c r="AC285" s="4">
        <f t="shared" si="95"/>
        <v>703000.00000000186</v>
      </c>
    </row>
    <row r="286" spans="1:29" x14ac:dyDescent="0.15">
      <c r="A286">
        <v>2</v>
      </c>
      <c r="B286" s="1">
        <v>42387</v>
      </c>
      <c r="C286">
        <v>216.3</v>
      </c>
      <c r="D286">
        <v>217.3</v>
      </c>
      <c r="E286">
        <v>213.6</v>
      </c>
      <c r="F286">
        <v>216.8</v>
      </c>
      <c r="G286">
        <v>179045700</v>
      </c>
      <c r="H286" s="2">
        <f t="shared" si="84"/>
        <v>38817107760</v>
      </c>
      <c r="I286">
        <f t="shared" si="78"/>
        <v>-5.5999999999999943</v>
      </c>
      <c r="J286" t="str">
        <f t="shared" si="85"/>
        <v>高値割、安値割</v>
      </c>
      <c r="L286">
        <f t="shared" si="79"/>
        <v>-5.5999999999999943</v>
      </c>
      <c r="M286">
        <f t="shared" si="86"/>
        <v>-5.5999999999999943</v>
      </c>
      <c r="N286">
        <f t="shared" si="87"/>
        <v>5.5999999999999943</v>
      </c>
      <c r="O286" s="2">
        <f t="shared" si="80"/>
        <v>5000</v>
      </c>
      <c r="P286" s="2">
        <f t="shared" si="88"/>
        <v>-27999.999999999971</v>
      </c>
      <c r="Q286" s="2">
        <f t="shared" si="81"/>
        <v>1112000</v>
      </c>
      <c r="R286" s="2" t="str">
        <f t="shared" si="89"/>
        <v>kai</v>
      </c>
      <c r="S286" s="2" t="str">
        <f t="shared" si="90"/>
        <v>uri</v>
      </c>
      <c r="T286" s="2" t="str">
        <f t="shared" si="91"/>
        <v>kai</v>
      </c>
      <c r="U286" s="2">
        <f t="shared" si="92"/>
        <v>1112000</v>
      </c>
      <c r="V286" s="2">
        <f t="shared" si="93"/>
        <v>1512</v>
      </c>
      <c r="W286" s="2">
        <f t="shared" si="77"/>
        <v>177.92</v>
      </c>
      <c r="X286" s="2" t="str">
        <f t="shared" si="94"/>
        <v/>
      </c>
      <c r="Y286" s="6">
        <f t="shared" si="82"/>
        <v>1084000</v>
      </c>
      <c r="Z286" s="6">
        <f t="shared" si="83"/>
        <v>0</v>
      </c>
      <c r="AA286" s="4">
        <f>SUM(P286:$P$759)+$Z$25</f>
        <v>1753000.0000000019</v>
      </c>
      <c r="AB286" s="4">
        <f>SUM(V286:$W$759)</f>
        <v>296403.12000000005</v>
      </c>
      <c r="AC286" s="4">
        <f t="shared" si="95"/>
        <v>669000.00000000186</v>
      </c>
    </row>
    <row r="287" spans="1:29" x14ac:dyDescent="0.15">
      <c r="A287">
        <v>2</v>
      </c>
      <c r="B287" s="1">
        <v>42384</v>
      </c>
      <c r="C287">
        <v>227</v>
      </c>
      <c r="D287">
        <v>227.5</v>
      </c>
      <c r="E287">
        <v>220.8</v>
      </c>
      <c r="F287">
        <v>222.4</v>
      </c>
      <c r="G287">
        <v>140850900</v>
      </c>
      <c r="H287" s="2">
        <f t="shared" si="84"/>
        <v>31325240160</v>
      </c>
      <c r="I287">
        <f t="shared" si="78"/>
        <v>-2.5999999999999943</v>
      </c>
      <c r="J287" t="str">
        <f t="shared" si="85"/>
        <v>高値超、安値超</v>
      </c>
      <c r="L287">
        <f t="shared" si="79"/>
        <v>2.5999999999999943</v>
      </c>
      <c r="M287">
        <f t="shared" si="86"/>
        <v>2.5999999999999943</v>
      </c>
      <c r="N287">
        <f t="shared" si="87"/>
        <v>-2.5999999999999943</v>
      </c>
      <c r="O287" s="2">
        <f t="shared" si="80"/>
        <v>5000</v>
      </c>
      <c r="P287" s="2">
        <f t="shared" si="88"/>
        <v>12999.999999999971</v>
      </c>
      <c r="Q287" s="2">
        <f t="shared" si="81"/>
        <v>1125000</v>
      </c>
      <c r="R287" s="2" t="str">
        <f t="shared" si="89"/>
        <v>uri</v>
      </c>
      <c r="S287" s="2" t="str">
        <f t="shared" si="90"/>
        <v>kai</v>
      </c>
      <c r="T287" s="2" t="str">
        <f t="shared" si="91"/>
        <v>uri</v>
      </c>
      <c r="U287" s="2">
        <f t="shared" si="92"/>
        <v>1125000</v>
      </c>
      <c r="V287" s="2">
        <f t="shared" si="93"/>
        <v>1512</v>
      </c>
      <c r="W287" s="2" t="str">
        <f t="shared" si="77"/>
        <v/>
      </c>
      <c r="X287" s="2">
        <f t="shared" si="94"/>
        <v>180</v>
      </c>
      <c r="Y287" s="6">
        <f t="shared" si="82"/>
        <v>1112000</v>
      </c>
      <c r="Z287" s="6">
        <f t="shared" si="83"/>
        <v>0</v>
      </c>
      <c r="AA287" s="4">
        <f>SUM(P287:$P$759)+$Z$25</f>
        <v>1781000.0000000012</v>
      </c>
      <c r="AB287" s="4">
        <f>SUM(V287:$W$759)</f>
        <v>294713.20000000007</v>
      </c>
      <c r="AC287" s="4">
        <f t="shared" si="95"/>
        <v>669000.00000000116</v>
      </c>
    </row>
    <row r="288" spans="1:29" x14ac:dyDescent="0.15">
      <c r="A288">
        <v>2</v>
      </c>
      <c r="B288" s="1">
        <v>42383</v>
      </c>
      <c r="C288">
        <v>221.9</v>
      </c>
      <c r="D288">
        <v>225.3</v>
      </c>
      <c r="E288">
        <v>220.1</v>
      </c>
      <c r="F288">
        <v>225</v>
      </c>
      <c r="G288">
        <v>181861900</v>
      </c>
      <c r="H288" s="2">
        <f t="shared" si="84"/>
        <v>40918927500</v>
      </c>
      <c r="I288">
        <f t="shared" si="78"/>
        <v>-3.4000000000000057</v>
      </c>
      <c r="J288" t="str">
        <f t="shared" si="85"/>
        <v>高値割、安値割</v>
      </c>
      <c r="L288">
        <f t="shared" si="79"/>
        <v>-3.4000000000000057</v>
      </c>
      <c r="M288">
        <f t="shared" si="86"/>
        <v>-3.4000000000000057</v>
      </c>
      <c r="N288">
        <f t="shared" si="87"/>
        <v>3.4000000000000057</v>
      </c>
      <c r="O288" s="2">
        <f t="shared" si="80"/>
        <v>5000</v>
      </c>
      <c r="P288" s="2">
        <f t="shared" si="88"/>
        <v>-17000.000000000029</v>
      </c>
      <c r="Q288" s="2">
        <f t="shared" si="81"/>
        <v>1142000</v>
      </c>
      <c r="R288" s="2" t="str">
        <f t="shared" si="89"/>
        <v>kai</v>
      </c>
      <c r="S288" s="2" t="str">
        <f t="shared" si="90"/>
        <v>uri</v>
      </c>
      <c r="T288" s="2" t="str">
        <f t="shared" si="91"/>
        <v>kai</v>
      </c>
      <c r="U288" s="2">
        <f t="shared" si="92"/>
        <v>1142000</v>
      </c>
      <c r="V288" s="2">
        <f t="shared" si="93"/>
        <v>1512</v>
      </c>
      <c r="W288" s="2">
        <f t="shared" si="77"/>
        <v>182.72</v>
      </c>
      <c r="X288" s="2" t="str">
        <f t="shared" si="94"/>
        <v/>
      </c>
      <c r="Y288" s="6">
        <f t="shared" si="82"/>
        <v>1125000</v>
      </c>
      <c r="Z288" s="6">
        <f t="shared" si="83"/>
        <v>0</v>
      </c>
      <c r="AA288" s="4">
        <f>SUM(P288:$P$759)+$Z$25</f>
        <v>1768000.0000000016</v>
      </c>
      <c r="AB288" s="4">
        <f>SUM(V288:$W$759)</f>
        <v>293201.20000000007</v>
      </c>
      <c r="AC288" s="4">
        <f t="shared" si="95"/>
        <v>643000.00000000163</v>
      </c>
    </row>
    <row r="289" spans="1:29" x14ac:dyDescent="0.15">
      <c r="A289">
        <v>2</v>
      </c>
      <c r="B289" s="1">
        <v>42382</v>
      </c>
      <c r="C289">
        <v>226</v>
      </c>
      <c r="D289">
        <v>229.6</v>
      </c>
      <c r="E289">
        <v>225</v>
      </c>
      <c r="F289">
        <v>228.4</v>
      </c>
      <c r="G289">
        <v>134889600</v>
      </c>
      <c r="H289" s="2">
        <f t="shared" si="84"/>
        <v>30808784640</v>
      </c>
      <c r="I289">
        <f t="shared" si="78"/>
        <v>6.5999999999999943</v>
      </c>
      <c r="J289" t="str">
        <f t="shared" si="85"/>
        <v>高値超、安値超</v>
      </c>
      <c r="L289">
        <f t="shared" si="79"/>
        <v>-6.5999999999999943</v>
      </c>
      <c r="M289">
        <f t="shared" si="86"/>
        <v>-6.5999999999999943</v>
      </c>
      <c r="N289">
        <f t="shared" si="87"/>
        <v>6.5999999999999943</v>
      </c>
      <c r="O289" s="2">
        <f t="shared" si="80"/>
        <v>5000</v>
      </c>
      <c r="P289" s="2">
        <f t="shared" si="88"/>
        <v>-32999.999999999971</v>
      </c>
      <c r="Q289" s="2">
        <f t="shared" si="81"/>
        <v>1109000</v>
      </c>
      <c r="R289" s="2" t="str">
        <f t="shared" si="89"/>
        <v>uri</v>
      </c>
      <c r="S289" s="2" t="str">
        <f t="shared" si="90"/>
        <v>kai</v>
      </c>
      <c r="T289" s="2" t="str">
        <f t="shared" si="91"/>
        <v>uri</v>
      </c>
      <c r="U289" s="2" t="str">
        <f t="shared" si="92"/>
        <v/>
      </c>
      <c r="V289" s="2" t="str">
        <f t="shared" si="93"/>
        <v/>
      </c>
      <c r="W289" s="2" t="str">
        <f t="shared" ref="W289:W352" si="96">IF(AND(T290&lt;&gt;"kai",T289="kai"),Q289*2%/250*2,IF(AND(T290="kai",T289="kai"),Q289*2%/250,""))</f>
        <v/>
      </c>
      <c r="X289" s="2">
        <f t="shared" si="94"/>
        <v>88.72</v>
      </c>
      <c r="Y289" s="6">
        <f t="shared" si="82"/>
        <v>1142000</v>
      </c>
      <c r="Z289" s="6">
        <f t="shared" si="83"/>
        <v>0</v>
      </c>
      <c r="AA289" s="4">
        <f>SUM(P289:$P$759)+$Z$25</f>
        <v>1785000.0000000014</v>
      </c>
      <c r="AB289" s="4">
        <f>SUM(V289:$W$759)</f>
        <v>291506.48000000004</v>
      </c>
      <c r="AC289" s="4">
        <f t="shared" si="95"/>
        <v>643000.0000000014</v>
      </c>
    </row>
    <row r="290" spans="1:29" x14ac:dyDescent="0.15">
      <c r="A290">
        <v>2</v>
      </c>
      <c r="B290" s="1">
        <v>42381</v>
      </c>
      <c r="C290">
        <v>226.6</v>
      </c>
      <c r="D290">
        <v>227.6</v>
      </c>
      <c r="E290">
        <v>221.7</v>
      </c>
      <c r="F290">
        <v>221.8</v>
      </c>
      <c r="G290">
        <v>166401700</v>
      </c>
      <c r="H290" s="2">
        <f t="shared" si="84"/>
        <v>36907897060</v>
      </c>
      <c r="I290">
        <f t="shared" si="78"/>
        <v>-7.5999999999999943</v>
      </c>
      <c r="J290" t="str">
        <f t="shared" si="85"/>
        <v>高値割、安値割</v>
      </c>
      <c r="L290">
        <f t="shared" si="79"/>
        <v>7.5999999999999943</v>
      </c>
      <c r="M290">
        <f t="shared" si="86"/>
        <v>7.5999999999999943</v>
      </c>
      <c r="N290">
        <f t="shared" si="87"/>
        <v>-7.5999999999999943</v>
      </c>
      <c r="O290" s="2">
        <f t="shared" si="80"/>
        <v>5000</v>
      </c>
      <c r="P290" s="2">
        <f t="shared" si="88"/>
        <v>37999.999999999971</v>
      </c>
      <c r="Q290" s="2">
        <f t="shared" si="81"/>
        <v>1147000</v>
      </c>
      <c r="R290" s="2" t="str">
        <f t="shared" si="89"/>
        <v>uri</v>
      </c>
      <c r="S290" s="2" t="str">
        <f t="shared" si="90"/>
        <v>kai</v>
      </c>
      <c r="T290" s="2" t="str">
        <f t="shared" si="91"/>
        <v>uri</v>
      </c>
      <c r="U290" s="2" t="str">
        <f t="shared" si="92"/>
        <v/>
      </c>
      <c r="V290" s="2" t="str">
        <f t="shared" si="93"/>
        <v/>
      </c>
      <c r="W290" s="2" t="str">
        <f t="shared" si="96"/>
        <v/>
      </c>
      <c r="X290" s="2">
        <f t="shared" si="94"/>
        <v>91.76</v>
      </c>
      <c r="Y290" s="6">
        <f t="shared" si="82"/>
        <v>1109000</v>
      </c>
      <c r="Z290" s="6">
        <f t="shared" si="83"/>
        <v>0</v>
      </c>
      <c r="AA290" s="4">
        <f>SUM(P290:$P$759)+$Z$25</f>
        <v>1818000.0000000014</v>
      </c>
      <c r="AB290" s="4">
        <f>SUM(V290:$W$759)</f>
        <v>291506.48000000004</v>
      </c>
      <c r="AC290" s="4">
        <f t="shared" si="95"/>
        <v>709000.0000000014</v>
      </c>
    </row>
    <row r="291" spans="1:29" x14ac:dyDescent="0.15">
      <c r="A291">
        <v>2</v>
      </c>
      <c r="B291" s="1">
        <v>42377</v>
      </c>
      <c r="C291">
        <v>229.1</v>
      </c>
      <c r="D291">
        <v>233.5</v>
      </c>
      <c r="E291">
        <v>228.7</v>
      </c>
      <c r="F291">
        <v>229.4</v>
      </c>
      <c r="G291">
        <v>167988400</v>
      </c>
      <c r="H291" s="2">
        <f t="shared" si="84"/>
        <v>38536538960</v>
      </c>
      <c r="I291">
        <f t="shared" si="78"/>
        <v>-1.5999999999999943</v>
      </c>
      <c r="J291" t="str">
        <f t="shared" si="85"/>
        <v>高値割、安値割</v>
      </c>
      <c r="L291">
        <f t="shared" si="79"/>
        <v>1.5999999999999943</v>
      </c>
      <c r="M291">
        <f t="shared" si="86"/>
        <v>1.5999999999999943</v>
      </c>
      <c r="N291">
        <f t="shared" si="87"/>
        <v>-1.5999999999999943</v>
      </c>
      <c r="O291" s="2">
        <f t="shared" si="80"/>
        <v>5000</v>
      </c>
      <c r="P291" s="2">
        <f t="shared" si="88"/>
        <v>7999.9999999999718</v>
      </c>
      <c r="Q291" s="2">
        <f t="shared" si="81"/>
        <v>1155000</v>
      </c>
      <c r="R291" s="2" t="str">
        <f t="shared" si="89"/>
        <v>uri</v>
      </c>
      <c r="S291" s="2" t="str">
        <f t="shared" si="90"/>
        <v>kai</v>
      </c>
      <c r="T291" s="2" t="str">
        <f t="shared" si="91"/>
        <v>uri</v>
      </c>
      <c r="U291" s="2">
        <f t="shared" si="92"/>
        <v>1155000</v>
      </c>
      <c r="V291" s="2">
        <f t="shared" si="93"/>
        <v>1512</v>
      </c>
      <c r="W291" s="2" t="str">
        <f t="shared" si="96"/>
        <v/>
      </c>
      <c r="X291" s="2">
        <f t="shared" si="94"/>
        <v>184.8</v>
      </c>
      <c r="Y291" s="6">
        <f t="shared" si="82"/>
        <v>1147000</v>
      </c>
      <c r="Z291" s="6">
        <f t="shared" si="83"/>
        <v>0</v>
      </c>
      <c r="AA291" s="4">
        <f>SUM(P291:$P$759)+$Z$25</f>
        <v>1780000.0000000014</v>
      </c>
      <c r="AB291" s="4">
        <f>SUM(V291:$W$759)</f>
        <v>291506.48000000004</v>
      </c>
      <c r="AC291" s="4">
        <f t="shared" si="95"/>
        <v>633000.0000000014</v>
      </c>
    </row>
    <row r="292" spans="1:29" x14ac:dyDescent="0.15">
      <c r="A292">
        <v>2</v>
      </c>
      <c r="B292" s="1">
        <v>42376</v>
      </c>
      <c r="C292">
        <v>236</v>
      </c>
      <c r="D292">
        <v>237.2</v>
      </c>
      <c r="E292">
        <v>230.1</v>
      </c>
      <c r="F292">
        <v>231</v>
      </c>
      <c r="G292">
        <v>181078800</v>
      </c>
      <c r="H292" s="2">
        <f t="shared" si="84"/>
        <v>41829202800</v>
      </c>
      <c r="I292">
        <f t="shared" si="78"/>
        <v>-5.5</v>
      </c>
      <c r="J292" t="str">
        <f t="shared" si="85"/>
        <v>高値割、安値割</v>
      </c>
      <c r="L292">
        <f t="shared" si="79"/>
        <v>-5.5</v>
      </c>
      <c r="M292">
        <f t="shared" si="86"/>
        <v>-5.5</v>
      </c>
      <c r="N292">
        <f t="shared" si="87"/>
        <v>-5.5</v>
      </c>
      <c r="O292" s="2">
        <f t="shared" si="80"/>
        <v>5000</v>
      </c>
      <c r="P292" s="2">
        <f t="shared" si="88"/>
        <v>-27500</v>
      </c>
      <c r="Q292" s="2">
        <f t="shared" si="81"/>
        <v>1182500</v>
      </c>
      <c r="R292" s="2" t="str">
        <f t="shared" si="89"/>
        <v>kai</v>
      </c>
      <c r="S292" s="2" t="str">
        <f t="shared" si="90"/>
        <v>kai</v>
      </c>
      <c r="T292" s="2" t="str">
        <f t="shared" si="91"/>
        <v>kai</v>
      </c>
      <c r="U292" s="2">
        <f t="shared" si="92"/>
        <v>1182500</v>
      </c>
      <c r="V292" s="2">
        <f t="shared" si="93"/>
        <v>1512</v>
      </c>
      <c r="W292" s="2">
        <f t="shared" si="96"/>
        <v>189.2</v>
      </c>
      <c r="X292" s="2" t="str">
        <f t="shared" si="94"/>
        <v/>
      </c>
      <c r="Y292" s="6">
        <f t="shared" si="82"/>
        <v>1155000</v>
      </c>
      <c r="Z292" s="6">
        <f t="shared" si="83"/>
        <v>0</v>
      </c>
      <c r="AA292" s="4">
        <f>SUM(P292:$P$759)+$Z$25</f>
        <v>1772000.0000000019</v>
      </c>
      <c r="AB292" s="4">
        <f>SUM(V292:$W$759)</f>
        <v>289994.4800000001</v>
      </c>
      <c r="AC292" s="4">
        <f t="shared" si="95"/>
        <v>617000.00000000186</v>
      </c>
    </row>
    <row r="293" spans="1:29" x14ac:dyDescent="0.15">
      <c r="A293">
        <v>2</v>
      </c>
      <c r="B293" s="1">
        <v>42375</v>
      </c>
      <c r="C293">
        <v>240.5</v>
      </c>
      <c r="D293">
        <v>241.8</v>
      </c>
      <c r="E293">
        <v>235.4</v>
      </c>
      <c r="F293">
        <v>236.5</v>
      </c>
      <c r="G293">
        <v>133756300</v>
      </c>
      <c r="H293" s="2">
        <f t="shared" si="84"/>
        <v>31633364950</v>
      </c>
      <c r="I293">
        <f t="shared" si="78"/>
        <v>-3</v>
      </c>
      <c r="J293" t="str">
        <f t="shared" si="85"/>
        <v/>
      </c>
      <c r="L293">
        <f t="shared" si="79"/>
        <v>3</v>
      </c>
      <c r="M293">
        <f t="shared" si="86"/>
        <v>3</v>
      </c>
      <c r="N293">
        <f t="shared" si="87"/>
        <v>-3</v>
      </c>
      <c r="O293" s="2">
        <f t="shared" si="80"/>
        <v>5000</v>
      </c>
      <c r="P293" s="2">
        <f t="shared" si="88"/>
        <v>15000</v>
      </c>
      <c r="Q293" s="2">
        <f t="shared" si="81"/>
        <v>1197500</v>
      </c>
      <c r="R293" s="2" t="str">
        <f t="shared" si="89"/>
        <v>uri</v>
      </c>
      <c r="S293" s="2" t="str">
        <f t="shared" si="90"/>
        <v>kai</v>
      </c>
      <c r="T293" s="2" t="str">
        <f t="shared" si="91"/>
        <v>uri</v>
      </c>
      <c r="U293" s="2" t="str">
        <f t="shared" si="92"/>
        <v/>
      </c>
      <c r="V293" s="2" t="str">
        <f t="shared" si="93"/>
        <v/>
      </c>
      <c r="W293" s="2" t="str">
        <f t="shared" si="96"/>
        <v/>
      </c>
      <c r="X293" s="2">
        <f t="shared" si="94"/>
        <v>95.8</v>
      </c>
      <c r="Y293" s="6">
        <f t="shared" si="82"/>
        <v>1182500</v>
      </c>
      <c r="Z293" s="6">
        <f t="shared" si="83"/>
        <v>0</v>
      </c>
      <c r="AA293" s="4">
        <f>SUM(P293:$P$759)+$Z$25</f>
        <v>1799500.0000000014</v>
      </c>
      <c r="AB293" s="4">
        <f>SUM(V293:$W$759)</f>
        <v>288293.28000000014</v>
      </c>
      <c r="AC293" s="4">
        <f t="shared" si="95"/>
        <v>617000.0000000014</v>
      </c>
    </row>
    <row r="294" spans="1:29" x14ac:dyDescent="0.15">
      <c r="A294">
        <v>2</v>
      </c>
      <c r="B294" s="1">
        <v>42374</v>
      </c>
      <c r="C294">
        <v>238.9</v>
      </c>
      <c r="D294">
        <v>241</v>
      </c>
      <c r="E294">
        <v>238.6</v>
      </c>
      <c r="F294">
        <v>239.5</v>
      </c>
      <c r="G294">
        <v>129385900</v>
      </c>
      <c r="H294" s="2">
        <f t="shared" si="84"/>
        <v>30987923050</v>
      </c>
      <c r="I294">
        <f t="shared" si="78"/>
        <v>-0.19999999999998863</v>
      </c>
      <c r="J294" t="str">
        <f t="shared" si="85"/>
        <v>高値割、安値割</v>
      </c>
      <c r="L294">
        <f t="shared" si="79"/>
        <v>0.19999999999998863</v>
      </c>
      <c r="M294">
        <f t="shared" si="86"/>
        <v>0.19999999999998863</v>
      </c>
      <c r="N294">
        <f t="shared" si="87"/>
        <v>-0.19999999999998863</v>
      </c>
      <c r="O294" s="2">
        <f t="shared" si="80"/>
        <v>5000</v>
      </c>
      <c r="P294" s="2">
        <f t="shared" si="88"/>
        <v>999.99999999994316</v>
      </c>
      <c r="Q294" s="2">
        <f t="shared" si="81"/>
        <v>1198500</v>
      </c>
      <c r="R294" s="2" t="str">
        <f t="shared" si="89"/>
        <v>uri</v>
      </c>
      <c r="S294" s="2" t="str">
        <f t="shared" si="90"/>
        <v>kai</v>
      </c>
      <c r="T294" s="2" t="str">
        <f t="shared" si="91"/>
        <v>uri</v>
      </c>
      <c r="U294" s="2">
        <f t="shared" si="92"/>
        <v>1198500</v>
      </c>
      <c r="V294" s="2">
        <f t="shared" si="93"/>
        <v>1512</v>
      </c>
      <c r="W294" s="2" t="str">
        <f t="shared" si="96"/>
        <v/>
      </c>
      <c r="X294" s="2">
        <f t="shared" si="94"/>
        <v>191.76</v>
      </c>
      <c r="Y294" s="6">
        <f t="shared" si="82"/>
        <v>1197500</v>
      </c>
      <c r="Z294" s="6">
        <f t="shared" si="83"/>
        <v>0</v>
      </c>
      <c r="AA294" s="4">
        <f>SUM(P294:$P$759)+$Z$25</f>
        <v>1784500.0000000014</v>
      </c>
      <c r="AB294" s="4">
        <f>SUM(V294:$W$759)</f>
        <v>288293.28000000014</v>
      </c>
      <c r="AC294" s="4">
        <f t="shared" si="95"/>
        <v>587000.0000000014</v>
      </c>
    </row>
    <row r="295" spans="1:29" x14ac:dyDescent="0.15">
      <c r="A295">
        <v>2</v>
      </c>
      <c r="B295" s="1">
        <v>42373</v>
      </c>
      <c r="C295">
        <v>241</v>
      </c>
      <c r="D295">
        <v>244.4</v>
      </c>
      <c r="E295">
        <v>238.9</v>
      </c>
      <c r="F295">
        <v>239.7</v>
      </c>
      <c r="G295">
        <v>115784400</v>
      </c>
      <c r="H295" s="2">
        <f t="shared" si="84"/>
        <v>27753520680</v>
      </c>
      <c r="I295">
        <f t="shared" si="78"/>
        <v>-3.8000000000000114</v>
      </c>
      <c r="J295" t="str">
        <f t="shared" si="85"/>
        <v>高値割、安値割</v>
      </c>
      <c r="L295">
        <f t="shared" si="79"/>
        <v>-3.8000000000000114</v>
      </c>
      <c r="M295">
        <f t="shared" si="86"/>
        <v>-3.8000000000000114</v>
      </c>
      <c r="N295">
        <f t="shared" si="87"/>
        <v>3.8000000000000114</v>
      </c>
      <c r="O295" s="2">
        <f t="shared" si="80"/>
        <v>5000</v>
      </c>
      <c r="P295" s="2">
        <f t="shared" si="88"/>
        <v>-19000.000000000058</v>
      </c>
      <c r="Q295" s="2">
        <f t="shared" si="81"/>
        <v>1217500</v>
      </c>
      <c r="R295" s="2" t="str">
        <f t="shared" si="89"/>
        <v>kai</v>
      </c>
      <c r="S295" s="2" t="str">
        <f t="shared" si="90"/>
        <v>uri</v>
      </c>
      <c r="T295" s="2" t="str">
        <f t="shared" si="91"/>
        <v>kai</v>
      </c>
      <c r="U295" s="2" t="str">
        <f t="shared" si="92"/>
        <v/>
      </c>
      <c r="V295" s="2" t="str">
        <f t="shared" si="93"/>
        <v/>
      </c>
      <c r="W295" s="2">
        <f t="shared" si="96"/>
        <v>97.4</v>
      </c>
      <c r="X295" s="2" t="str">
        <f t="shared" si="94"/>
        <v/>
      </c>
      <c r="Y295" s="6">
        <f t="shared" si="82"/>
        <v>1198500</v>
      </c>
      <c r="Z295" s="6">
        <f t="shared" si="83"/>
        <v>0</v>
      </c>
      <c r="AA295" s="4">
        <f>SUM(P295:$P$759)+$Z$25</f>
        <v>1783500.0000000014</v>
      </c>
      <c r="AB295" s="4">
        <f>SUM(V295:$W$759)</f>
        <v>286781.28000000009</v>
      </c>
      <c r="AC295" s="4">
        <f t="shared" si="95"/>
        <v>585000.0000000014</v>
      </c>
    </row>
    <row r="296" spans="1:29" x14ac:dyDescent="0.15">
      <c r="A296">
        <v>2</v>
      </c>
      <c r="B296" s="1">
        <v>42368</v>
      </c>
      <c r="C296">
        <v>244.4</v>
      </c>
      <c r="D296">
        <v>245.9</v>
      </c>
      <c r="E296">
        <v>243.4</v>
      </c>
      <c r="F296">
        <v>243.5</v>
      </c>
      <c r="G296">
        <v>79500900</v>
      </c>
      <c r="H296" s="2">
        <f t="shared" si="84"/>
        <v>19358469150</v>
      </c>
      <c r="I296">
        <f t="shared" si="78"/>
        <v>-0.30000000000001137</v>
      </c>
      <c r="J296" t="str">
        <f t="shared" si="85"/>
        <v>高値超、安値超</v>
      </c>
      <c r="L296">
        <f t="shared" si="79"/>
        <v>-0.30000000000001137</v>
      </c>
      <c r="M296">
        <f t="shared" si="86"/>
        <v>-0.30000000000001137</v>
      </c>
      <c r="N296">
        <f t="shared" si="87"/>
        <v>0.30000000000001137</v>
      </c>
      <c r="O296" s="2">
        <f t="shared" si="80"/>
        <v>5000</v>
      </c>
      <c r="P296" s="2">
        <f t="shared" si="88"/>
        <v>-1500.0000000000568</v>
      </c>
      <c r="Q296" s="2">
        <f t="shared" si="81"/>
        <v>1219000</v>
      </c>
      <c r="R296" s="2" t="str">
        <f t="shared" si="89"/>
        <v>kai</v>
      </c>
      <c r="S296" s="2" t="str">
        <f t="shared" si="90"/>
        <v>uri</v>
      </c>
      <c r="T296" s="2" t="str">
        <f t="shared" si="91"/>
        <v>kai</v>
      </c>
      <c r="U296" s="2" t="str">
        <f t="shared" si="92"/>
        <v/>
      </c>
      <c r="V296" s="2" t="str">
        <f t="shared" si="93"/>
        <v/>
      </c>
      <c r="W296" s="2">
        <f t="shared" si="96"/>
        <v>97.52</v>
      </c>
      <c r="X296" s="2" t="str">
        <f t="shared" si="94"/>
        <v/>
      </c>
      <c r="Y296" s="6">
        <f t="shared" si="82"/>
        <v>1217500</v>
      </c>
      <c r="Z296" s="6">
        <f t="shared" si="83"/>
        <v>0</v>
      </c>
      <c r="AA296" s="4">
        <f>SUM(P296:$P$759)+$Z$25</f>
        <v>1802500.0000000014</v>
      </c>
      <c r="AB296" s="4">
        <f>SUM(V296:$W$759)</f>
        <v>286683.88000000012</v>
      </c>
      <c r="AC296" s="4">
        <f t="shared" si="95"/>
        <v>585000.0000000014</v>
      </c>
    </row>
    <row r="297" spans="1:29" x14ac:dyDescent="0.15">
      <c r="A297">
        <v>2</v>
      </c>
      <c r="B297" s="1">
        <v>42367</v>
      </c>
      <c r="C297">
        <v>240</v>
      </c>
      <c r="D297">
        <v>244</v>
      </c>
      <c r="E297">
        <v>239.8</v>
      </c>
      <c r="F297">
        <v>243.8</v>
      </c>
      <c r="G297">
        <v>83880000</v>
      </c>
      <c r="H297" s="2">
        <f t="shared" si="84"/>
        <v>20449944000</v>
      </c>
      <c r="I297">
        <f t="shared" si="78"/>
        <v>3.3000000000000114</v>
      </c>
      <c r="J297" t="str">
        <f t="shared" si="85"/>
        <v>高値超、安値超</v>
      </c>
      <c r="L297">
        <f t="shared" si="79"/>
        <v>3.3000000000000114</v>
      </c>
      <c r="M297">
        <f t="shared" si="86"/>
        <v>3.3000000000000114</v>
      </c>
      <c r="N297">
        <f t="shared" si="87"/>
        <v>-3.3000000000000114</v>
      </c>
      <c r="O297" s="2">
        <f t="shared" si="80"/>
        <v>5000</v>
      </c>
      <c r="P297" s="2">
        <f t="shared" si="88"/>
        <v>16500.000000000058</v>
      </c>
      <c r="Q297" s="2">
        <f t="shared" si="81"/>
        <v>1202500</v>
      </c>
      <c r="R297" s="2" t="str">
        <f t="shared" si="89"/>
        <v>kai</v>
      </c>
      <c r="S297" s="2" t="str">
        <f t="shared" si="90"/>
        <v>uri</v>
      </c>
      <c r="T297" s="2" t="str">
        <f t="shared" si="91"/>
        <v>kai</v>
      </c>
      <c r="U297" s="2">
        <f t="shared" si="92"/>
        <v>1202500</v>
      </c>
      <c r="V297" s="2">
        <f t="shared" si="93"/>
        <v>1512</v>
      </c>
      <c r="W297" s="2">
        <f t="shared" si="96"/>
        <v>192.4</v>
      </c>
      <c r="X297" s="2" t="str">
        <f t="shared" si="94"/>
        <v/>
      </c>
      <c r="Y297" s="6">
        <f t="shared" si="82"/>
        <v>1219000</v>
      </c>
      <c r="Z297" s="6">
        <f t="shared" si="83"/>
        <v>0</v>
      </c>
      <c r="AA297" s="4">
        <f>SUM(P297:$P$759)+$Z$25</f>
        <v>1804000.0000000019</v>
      </c>
      <c r="AB297" s="4">
        <f>SUM(V297:$W$759)</f>
        <v>286586.3600000001</v>
      </c>
      <c r="AC297" s="4">
        <f t="shared" si="95"/>
        <v>585000.00000000186</v>
      </c>
    </row>
    <row r="298" spans="1:29" x14ac:dyDescent="0.15">
      <c r="A298">
        <v>2</v>
      </c>
      <c r="B298" s="1">
        <v>42366</v>
      </c>
      <c r="C298">
        <v>239.4</v>
      </c>
      <c r="D298">
        <v>240.8</v>
      </c>
      <c r="E298">
        <v>238.6</v>
      </c>
      <c r="F298">
        <v>240.5</v>
      </c>
      <c r="G298">
        <v>70921000</v>
      </c>
      <c r="H298" s="2">
        <f t="shared" si="84"/>
        <v>17056500500</v>
      </c>
      <c r="I298">
        <f t="shared" si="78"/>
        <v>2.5</v>
      </c>
      <c r="J298" t="str">
        <f t="shared" si="85"/>
        <v>高値超、安値超</v>
      </c>
      <c r="L298">
        <f t="shared" si="79"/>
        <v>-2.5</v>
      </c>
      <c r="M298">
        <f t="shared" si="86"/>
        <v>-2.5</v>
      </c>
      <c r="N298">
        <f t="shared" si="87"/>
        <v>2.5</v>
      </c>
      <c r="O298" s="2">
        <f t="shared" si="80"/>
        <v>5000</v>
      </c>
      <c r="P298" s="2">
        <f t="shared" si="88"/>
        <v>-12500</v>
      </c>
      <c r="Q298" s="2">
        <f t="shared" si="81"/>
        <v>1190000</v>
      </c>
      <c r="R298" s="2" t="str">
        <f t="shared" si="89"/>
        <v>uri</v>
      </c>
      <c r="S298" s="2" t="str">
        <f t="shared" si="90"/>
        <v>kai</v>
      </c>
      <c r="T298" s="2" t="str">
        <f t="shared" si="91"/>
        <v>uri</v>
      </c>
      <c r="U298" s="2">
        <f t="shared" si="92"/>
        <v>1190000</v>
      </c>
      <c r="V298" s="2">
        <f t="shared" si="93"/>
        <v>1512</v>
      </c>
      <c r="W298" s="2" t="str">
        <f t="shared" si="96"/>
        <v/>
      </c>
      <c r="X298" s="2">
        <f t="shared" si="94"/>
        <v>190.4</v>
      </c>
      <c r="Y298" s="6">
        <f t="shared" si="82"/>
        <v>1202500</v>
      </c>
      <c r="Z298" s="6">
        <f t="shared" si="83"/>
        <v>0</v>
      </c>
      <c r="AA298" s="4">
        <f>SUM(P298:$P$759)+$Z$25</f>
        <v>1787500.0000000014</v>
      </c>
      <c r="AB298" s="4">
        <f>SUM(V298:$W$759)</f>
        <v>284881.96000000014</v>
      </c>
      <c r="AC298" s="4">
        <f t="shared" si="95"/>
        <v>585000.0000000014</v>
      </c>
    </row>
    <row r="299" spans="1:29" x14ac:dyDescent="0.15">
      <c r="A299">
        <v>2</v>
      </c>
      <c r="B299" s="1">
        <v>42363</v>
      </c>
      <c r="C299">
        <v>240.3</v>
      </c>
      <c r="D299">
        <v>240.6</v>
      </c>
      <c r="E299">
        <v>237.6</v>
      </c>
      <c r="F299">
        <v>238</v>
      </c>
      <c r="G299">
        <v>107243900</v>
      </c>
      <c r="H299" s="2">
        <f t="shared" si="84"/>
        <v>25524048200</v>
      </c>
      <c r="I299">
        <f t="shared" si="78"/>
        <v>-3.9000000000000057</v>
      </c>
      <c r="J299" t="str">
        <f t="shared" si="85"/>
        <v>高値割、安値割</v>
      </c>
      <c r="L299">
        <f t="shared" si="79"/>
        <v>-3.9000000000000057</v>
      </c>
      <c r="M299">
        <f t="shared" si="86"/>
        <v>-3.9000000000000057</v>
      </c>
      <c r="N299">
        <f t="shared" si="87"/>
        <v>3.9000000000000057</v>
      </c>
      <c r="O299" s="2">
        <f t="shared" si="80"/>
        <v>5000</v>
      </c>
      <c r="P299" s="2">
        <f t="shared" si="88"/>
        <v>-19500.000000000029</v>
      </c>
      <c r="Q299" s="2">
        <f t="shared" si="81"/>
        <v>1209500</v>
      </c>
      <c r="R299" s="2" t="str">
        <f t="shared" si="89"/>
        <v>kai</v>
      </c>
      <c r="S299" s="2" t="str">
        <f t="shared" si="90"/>
        <v>uri</v>
      </c>
      <c r="T299" s="2" t="str">
        <f t="shared" si="91"/>
        <v>kai</v>
      </c>
      <c r="U299" s="2" t="str">
        <f t="shared" si="92"/>
        <v/>
      </c>
      <c r="V299" s="2" t="str">
        <f t="shared" si="93"/>
        <v/>
      </c>
      <c r="W299" s="2">
        <f t="shared" si="96"/>
        <v>96.76</v>
      </c>
      <c r="X299" s="2" t="str">
        <f t="shared" si="94"/>
        <v/>
      </c>
      <c r="Y299" s="6">
        <f t="shared" si="82"/>
        <v>1190000</v>
      </c>
      <c r="Z299" s="6">
        <f t="shared" si="83"/>
        <v>0</v>
      </c>
      <c r="AA299" s="4">
        <f>SUM(P299:$P$759)+$Z$25</f>
        <v>1800000.0000000014</v>
      </c>
      <c r="AB299" s="4">
        <f>SUM(V299:$W$759)</f>
        <v>283369.96000000014</v>
      </c>
      <c r="AC299" s="4">
        <f t="shared" si="95"/>
        <v>610000.0000000014</v>
      </c>
    </row>
    <row r="300" spans="1:29" x14ac:dyDescent="0.15">
      <c r="A300">
        <v>2</v>
      </c>
      <c r="B300" s="1">
        <v>42362</v>
      </c>
      <c r="C300">
        <v>244.1</v>
      </c>
      <c r="D300">
        <v>244.5</v>
      </c>
      <c r="E300">
        <v>241.8</v>
      </c>
      <c r="F300">
        <v>241.9</v>
      </c>
      <c r="G300">
        <v>126577600</v>
      </c>
      <c r="H300" s="2">
        <f t="shared" si="84"/>
        <v>30619121440</v>
      </c>
      <c r="I300">
        <f t="shared" si="78"/>
        <v>0.40000000000000568</v>
      </c>
      <c r="J300" t="str">
        <f t="shared" si="85"/>
        <v>高値超、安値超</v>
      </c>
      <c r="L300">
        <f t="shared" si="79"/>
        <v>0.40000000000000568</v>
      </c>
      <c r="M300">
        <f t="shared" si="86"/>
        <v>0.40000000000000568</v>
      </c>
      <c r="N300">
        <f t="shared" si="87"/>
        <v>0.40000000000000568</v>
      </c>
      <c r="O300" s="2">
        <f t="shared" si="80"/>
        <v>5000</v>
      </c>
      <c r="P300" s="2">
        <f t="shared" si="88"/>
        <v>2000.0000000000284</v>
      </c>
      <c r="Q300" s="2">
        <f t="shared" si="81"/>
        <v>1207500</v>
      </c>
      <c r="R300" s="2" t="str">
        <f t="shared" si="89"/>
        <v>kai</v>
      </c>
      <c r="S300" s="2" t="str">
        <f t="shared" si="90"/>
        <v>kai</v>
      </c>
      <c r="T300" s="2" t="str">
        <f t="shared" si="91"/>
        <v>kai</v>
      </c>
      <c r="U300" s="2">
        <f t="shared" si="92"/>
        <v>1207500</v>
      </c>
      <c r="V300" s="2">
        <f t="shared" si="93"/>
        <v>1512</v>
      </c>
      <c r="W300" s="2">
        <f t="shared" si="96"/>
        <v>193.2</v>
      </c>
      <c r="X300" s="2" t="str">
        <f t="shared" si="94"/>
        <v/>
      </c>
      <c r="Y300" s="6">
        <f t="shared" si="82"/>
        <v>1209500</v>
      </c>
      <c r="Z300" s="6">
        <f t="shared" si="83"/>
        <v>0</v>
      </c>
      <c r="AA300" s="4">
        <f>SUM(P300:$P$759)+$Z$25</f>
        <v>1819500.0000000019</v>
      </c>
      <c r="AB300" s="4">
        <f>SUM(V300:$W$759)</f>
        <v>283273.20000000013</v>
      </c>
      <c r="AC300" s="4">
        <f t="shared" si="95"/>
        <v>610000.00000000186</v>
      </c>
    </row>
    <row r="301" spans="1:29" x14ac:dyDescent="0.15">
      <c r="A301">
        <v>2</v>
      </c>
      <c r="B301" s="1">
        <v>42360</v>
      </c>
      <c r="C301">
        <v>242.8</v>
      </c>
      <c r="D301">
        <v>244.4</v>
      </c>
      <c r="E301">
        <v>241</v>
      </c>
      <c r="F301">
        <v>241.5</v>
      </c>
      <c r="G301">
        <v>101314800</v>
      </c>
      <c r="H301" s="2">
        <f t="shared" si="84"/>
        <v>24467524200</v>
      </c>
      <c r="I301">
        <f t="shared" si="78"/>
        <v>9.9999999999994316E-2</v>
      </c>
      <c r="J301" t="str">
        <f t="shared" si="85"/>
        <v/>
      </c>
      <c r="L301">
        <f t="shared" si="79"/>
        <v>-9.9999999999994316E-2</v>
      </c>
      <c r="M301">
        <f t="shared" si="86"/>
        <v>-9.9999999999994316E-2</v>
      </c>
      <c r="N301">
        <f t="shared" si="87"/>
        <v>9.9999999999994316E-2</v>
      </c>
      <c r="O301" s="2">
        <f t="shared" si="80"/>
        <v>5000</v>
      </c>
      <c r="P301" s="2">
        <f t="shared" si="88"/>
        <v>-499.99999999997158</v>
      </c>
      <c r="Q301" s="2">
        <f t="shared" si="81"/>
        <v>1207000</v>
      </c>
      <c r="R301" s="2" t="str">
        <f t="shared" si="89"/>
        <v>uri</v>
      </c>
      <c r="S301" s="2" t="str">
        <f t="shared" si="90"/>
        <v>kai</v>
      </c>
      <c r="T301" s="2" t="str">
        <f t="shared" si="91"/>
        <v>uri</v>
      </c>
      <c r="U301" s="2">
        <f t="shared" si="92"/>
        <v>1207000</v>
      </c>
      <c r="V301" s="2">
        <f t="shared" si="93"/>
        <v>1512</v>
      </c>
      <c r="W301" s="2" t="str">
        <f t="shared" si="96"/>
        <v/>
      </c>
      <c r="X301" s="2">
        <f t="shared" si="94"/>
        <v>193.12</v>
      </c>
      <c r="Y301" s="6">
        <f t="shared" si="82"/>
        <v>1207500</v>
      </c>
      <c r="Z301" s="6">
        <f t="shared" si="83"/>
        <v>0</v>
      </c>
      <c r="AA301" s="4">
        <f>SUM(P301:$P$759)+$Z$25</f>
        <v>1817500.0000000014</v>
      </c>
      <c r="AB301" s="4">
        <f>SUM(V301:$W$759)</f>
        <v>281568.00000000017</v>
      </c>
      <c r="AC301" s="4">
        <f t="shared" si="95"/>
        <v>610000.0000000014</v>
      </c>
    </row>
    <row r="302" spans="1:29" x14ac:dyDescent="0.15">
      <c r="A302">
        <v>2</v>
      </c>
      <c r="B302" s="1">
        <v>42359</v>
      </c>
      <c r="C302">
        <v>241</v>
      </c>
      <c r="D302">
        <v>244.5</v>
      </c>
      <c r="E302">
        <v>239.5</v>
      </c>
      <c r="F302">
        <v>241.4</v>
      </c>
      <c r="G302">
        <v>152391800</v>
      </c>
      <c r="H302" s="2">
        <f t="shared" si="84"/>
        <v>36787380520</v>
      </c>
      <c r="I302">
        <f t="shared" si="78"/>
        <v>-2</v>
      </c>
      <c r="J302" t="str">
        <f t="shared" si="85"/>
        <v>高値割、安値割</v>
      </c>
      <c r="L302">
        <f t="shared" si="79"/>
        <v>-2</v>
      </c>
      <c r="M302">
        <f t="shared" si="86"/>
        <v>-2</v>
      </c>
      <c r="N302">
        <f t="shared" si="87"/>
        <v>-2</v>
      </c>
      <c r="O302" s="2">
        <f t="shared" si="80"/>
        <v>5000</v>
      </c>
      <c r="P302" s="2">
        <f t="shared" si="88"/>
        <v>-10000</v>
      </c>
      <c r="Q302" s="2">
        <f t="shared" si="81"/>
        <v>1217000</v>
      </c>
      <c r="R302" s="2" t="str">
        <f t="shared" si="89"/>
        <v>kai</v>
      </c>
      <c r="S302" s="2" t="str">
        <f t="shared" si="90"/>
        <v>kai</v>
      </c>
      <c r="T302" s="2" t="str">
        <f t="shared" si="91"/>
        <v>kai</v>
      </c>
      <c r="U302" s="2" t="str">
        <f t="shared" si="92"/>
        <v/>
      </c>
      <c r="V302" s="2" t="str">
        <f t="shared" si="93"/>
        <v/>
      </c>
      <c r="W302" s="2">
        <f t="shared" si="96"/>
        <v>97.36</v>
      </c>
      <c r="X302" s="2" t="str">
        <f t="shared" si="94"/>
        <v/>
      </c>
      <c r="Y302" s="6">
        <f t="shared" si="82"/>
        <v>1207000</v>
      </c>
      <c r="Z302" s="6">
        <f t="shared" si="83"/>
        <v>0</v>
      </c>
      <c r="AA302" s="4">
        <f>SUM(P302:$P$759)+$Z$25</f>
        <v>1818000.0000000014</v>
      </c>
      <c r="AB302" s="4">
        <f>SUM(V302:$W$759)</f>
        <v>280056.00000000012</v>
      </c>
      <c r="AC302" s="4">
        <f t="shared" si="95"/>
        <v>611000.0000000014</v>
      </c>
    </row>
    <row r="303" spans="1:29" x14ac:dyDescent="0.15">
      <c r="A303">
        <v>2</v>
      </c>
      <c r="B303" s="1">
        <v>42356</v>
      </c>
      <c r="C303">
        <v>249</v>
      </c>
      <c r="D303">
        <v>254</v>
      </c>
      <c r="E303">
        <v>243.3</v>
      </c>
      <c r="F303">
        <v>243.4</v>
      </c>
      <c r="G303">
        <v>222460300</v>
      </c>
      <c r="H303" s="2">
        <f t="shared" si="84"/>
        <v>54146837020</v>
      </c>
      <c r="I303">
        <f t="shared" si="78"/>
        <v>-6.4000000000000057</v>
      </c>
      <c r="J303" t="str">
        <f t="shared" si="85"/>
        <v/>
      </c>
      <c r="L303">
        <f t="shared" si="79"/>
        <v>-6.4000000000000057</v>
      </c>
      <c r="M303">
        <f t="shared" si="86"/>
        <v>-6.4000000000000057</v>
      </c>
      <c r="N303">
        <f t="shared" si="87"/>
        <v>6.4000000000000057</v>
      </c>
      <c r="O303" s="2">
        <f t="shared" si="80"/>
        <v>5000</v>
      </c>
      <c r="P303" s="2">
        <f t="shared" si="88"/>
        <v>-32000.000000000029</v>
      </c>
      <c r="Q303" s="2">
        <f t="shared" si="81"/>
        <v>1249000</v>
      </c>
      <c r="R303" s="2" t="str">
        <f t="shared" si="89"/>
        <v>kai</v>
      </c>
      <c r="S303" s="2" t="str">
        <f t="shared" si="90"/>
        <v>uri</v>
      </c>
      <c r="T303" s="2" t="str">
        <f t="shared" si="91"/>
        <v>kai</v>
      </c>
      <c r="U303" s="2" t="str">
        <f t="shared" si="92"/>
        <v/>
      </c>
      <c r="V303" s="2" t="str">
        <f t="shared" si="93"/>
        <v/>
      </c>
      <c r="W303" s="2">
        <f t="shared" si="96"/>
        <v>99.92</v>
      </c>
      <c r="X303" s="2" t="str">
        <f t="shared" si="94"/>
        <v/>
      </c>
      <c r="Y303" s="6">
        <f t="shared" si="82"/>
        <v>1217000</v>
      </c>
      <c r="Z303" s="6">
        <f t="shared" si="83"/>
        <v>0</v>
      </c>
      <c r="AA303" s="4">
        <f>SUM(P303:$P$759)+$Z$25</f>
        <v>1828000.0000000014</v>
      </c>
      <c r="AB303" s="4">
        <f>SUM(V303:$W$759)</f>
        <v>279958.64000000013</v>
      </c>
      <c r="AC303" s="4">
        <f t="shared" si="95"/>
        <v>611000.0000000014</v>
      </c>
    </row>
    <row r="304" spans="1:29" x14ac:dyDescent="0.15">
      <c r="A304">
        <v>2</v>
      </c>
      <c r="B304" s="1">
        <v>42355</v>
      </c>
      <c r="C304">
        <v>252.6</v>
      </c>
      <c r="D304">
        <v>254</v>
      </c>
      <c r="E304">
        <v>249.3</v>
      </c>
      <c r="F304">
        <v>249.8</v>
      </c>
      <c r="G304">
        <v>201926400</v>
      </c>
      <c r="H304" s="2">
        <f t="shared" si="84"/>
        <v>50441214720</v>
      </c>
      <c r="I304">
        <f t="shared" si="78"/>
        <v>1.9000000000000057</v>
      </c>
      <c r="J304" t="str">
        <f t="shared" si="85"/>
        <v>高値超、安値超</v>
      </c>
      <c r="L304">
        <f t="shared" si="79"/>
        <v>1.9000000000000057</v>
      </c>
      <c r="M304">
        <f t="shared" si="86"/>
        <v>1.9000000000000057</v>
      </c>
      <c r="N304">
        <f t="shared" si="87"/>
        <v>-1.9000000000000057</v>
      </c>
      <c r="O304" s="2">
        <f t="shared" si="80"/>
        <v>5000</v>
      </c>
      <c r="P304" s="2">
        <f t="shared" si="88"/>
        <v>9500.0000000000291</v>
      </c>
      <c r="Q304" s="2">
        <f t="shared" si="81"/>
        <v>1239500</v>
      </c>
      <c r="R304" s="2" t="str">
        <f t="shared" si="89"/>
        <v>kai</v>
      </c>
      <c r="S304" s="2" t="str">
        <f t="shared" si="90"/>
        <v>uri</v>
      </c>
      <c r="T304" s="2" t="str">
        <f t="shared" si="91"/>
        <v>kai</v>
      </c>
      <c r="U304" s="2">
        <f t="shared" si="92"/>
        <v>1239500</v>
      </c>
      <c r="V304" s="2">
        <f t="shared" si="93"/>
        <v>1512</v>
      </c>
      <c r="W304" s="2">
        <f t="shared" si="96"/>
        <v>198.32</v>
      </c>
      <c r="X304" s="2" t="str">
        <f t="shared" si="94"/>
        <v/>
      </c>
      <c r="Y304" s="6">
        <f t="shared" si="82"/>
        <v>1249000</v>
      </c>
      <c r="Z304" s="6">
        <f t="shared" si="83"/>
        <v>0</v>
      </c>
      <c r="AA304" s="4">
        <f>SUM(P304:$P$759)+$Z$25</f>
        <v>1860000.0000000014</v>
      </c>
      <c r="AB304" s="4">
        <f>SUM(V304:$W$759)</f>
        <v>279858.72000000015</v>
      </c>
      <c r="AC304" s="4">
        <f t="shared" si="95"/>
        <v>611000.0000000014</v>
      </c>
    </row>
    <row r="305" spans="1:29" x14ac:dyDescent="0.15">
      <c r="A305">
        <v>2</v>
      </c>
      <c r="B305" s="1">
        <v>42354</v>
      </c>
      <c r="C305">
        <v>241.2</v>
      </c>
      <c r="D305">
        <v>247.9</v>
      </c>
      <c r="E305">
        <v>240.9</v>
      </c>
      <c r="F305">
        <v>247.9</v>
      </c>
      <c r="G305">
        <v>215862900</v>
      </c>
      <c r="H305" s="2">
        <f t="shared" si="84"/>
        <v>53512412910</v>
      </c>
      <c r="I305">
        <f t="shared" si="78"/>
        <v>12.400000000000006</v>
      </c>
      <c r="J305" t="str">
        <f t="shared" si="85"/>
        <v>高値超、安値超</v>
      </c>
      <c r="L305">
        <f t="shared" si="79"/>
        <v>-12.400000000000006</v>
      </c>
      <c r="M305">
        <f t="shared" si="86"/>
        <v>-12.400000000000006</v>
      </c>
      <c r="N305">
        <f t="shared" si="87"/>
        <v>12.400000000000006</v>
      </c>
      <c r="O305" s="2">
        <f t="shared" si="80"/>
        <v>5000</v>
      </c>
      <c r="P305" s="2">
        <f t="shared" si="88"/>
        <v>-62000.000000000029</v>
      </c>
      <c r="Q305" s="2">
        <f t="shared" si="81"/>
        <v>1177500</v>
      </c>
      <c r="R305" s="2" t="str">
        <f t="shared" si="89"/>
        <v>uri</v>
      </c>
      <c r="S305" s="2" t="str">
        <f t="shared" si="90"/>
        <v>kai</v>
      </c>
      <c r="T305" s="2" t="str">
        <f t="shared" si="91"/>
        <v>uri</v>
      </c>
      <c r="U305" s="2" t="str">
        <f t="shared" si="92"/>
        <v/>
      </c>
      <c r="V305" s="2" t="str">
        <f t="shared" si="93"/>
        <v/>
      </c>
      <c r="W305" s="2" t="str">
        <f t="shared" si="96"/>
        <v/>
      </c>
      <c r="X305" s="2">
        <f t="shared" si="94"/>
        <v>94.2</v>
      </c>
      <c r="Y305" s="6">
        <f t="shared" si="82"/>
        <v>1239500</v>
      </c>
      <c r="Z305" s="6">
        <f t="shared" si="83"/>
        <v>0</v>
      </c>
      <c r="AA305" s="4">
        <f>SUM(P305:$P$759)+$Z$25</f>
        <v>1850500.0000000014</v>
      </c>
      <c r="AB305" s="4">
        <f>SUM(V305:$W$759)</f>
        <v>278148.40000000008</v>
      </c>
      <c r="AC305" s="4">
        <f t="shared" si="95"/>
        <v>611000.0000000014</v>
      </c>
    </row>
    <row r="306" spans="1:29" x14ac:dyDescent="0.15">
      <c r="A306">
        <v>2</v>
      </c>
      <c r="B306" s="1">
        <v>42353</v>
      </c>
      <c r="C306">
        <v>240.1</v>
      </c>
      <c r="D306">
        <v>240.8</v>
      </c>
      <c r="E306">
        <v>235.5</v>
      </c>
      <c r="F306">
        <v>235.5</v>
      </c>
      <c r="G306">
        <v>145005100</v>
      </c>
      <c r="H306" s="2">
        <f t="shared" si="84"/>
        <v>34148701050</v>
      </c>
      <c r="I306">
        <f t="shared" si="78"/>
        <v>-6.0999999999999943</v>
      </c>
      <c r="J306" t="str">
        <f t="shared" si="85"/>
        <v>高値割、安値割</v>
      </c>
      <c r="L306">
        <f t="shared" si="79"/>
        <v>6.0999999999999943</v>
      </c>
      <c r="M306">
        <f t="shared" si="86"/>
        <v>6.0999999999999943</v>
      </c>
      <c r="N306">
        <f t="shared" si="87"/>
        <v>-6.0999999999999943</v>
      </c>
      <c r="O306" s="2">
        <f t="shared" si="80"/>
        <v>5000</v>
      </c>
      <c r="P306" s="2">
        <f t="shared" si="88"/>
        <v>30499.999999999971</v>
      </c>
      <c r="Q306" s="2">
        <f t="shared" si="81"/>
        <v>1208000</v>
      </c>
      <c r="R306" s="2" t="str">
        <f t="shared" si="89"/>
        <v>uri</v>
      </c>
      <c r="S306" s="2" t="str">
        <f t="shared" si="90"/>
        <v>kai</v>
      </c>
      <c r="T306" s="2" t="str">
        <f t="shared" si="91"/>
        <v>uri</v>
      </c>
      <c r="U306" s="2">
        <f t="shared" si="92"/>
        <v>1208000</v>
      </c>
      <c r="V306" s="2">
        <f t="shared" si="93"/>
        <v>1512</v>
      </c>
      <c r="W306" s="2" t="str">
        <f t="shared" si="96"/>
        <v/>
      </c>
      <c r="X306" s="2">
        <f t="shared" si="94"/>
        <v>193.28</v>
      </c>
      <c r="Y306" s="6">
        <f t="shared" si="82"/>
        <v>1177500</v>
      </c>
      <c r="Z306" s="6">
        <f t="shared" si="83"/>
        <v>0</v>
      </c>
      <c r="AA306" s="4">
        <f>SUM(P306:$P$759)+$Z$25</f>
        <v>1912500.0000000014</v>
      </c>
      <c r="AB306" s="4">
        <f>SUM(V306:$W$759)</f>
        <v>278148.40000000008</v>
      </c>
      <c r="AC306" s="4">
        <f t="shared" si="95"/>
        <v>735000.0000000014</v>
      </c>
    </row>
    <row r="307" spans="1:29" x14ac:dyDescent="0.15">
      <c r="A307">
        <v>2</v>
      </c>
      <c r="B307" s="1">
        <v>42352</v>
      </c>
      <c r="C307">
        <v>238.9</v>
      </c>
      <c r="D307">
        <v>242</v>
      </c>
      <c r="E307">
        <v>238</v>
      </c>
      <c r="F307">
        <v>241.6</v>
      </c>
      <c r="G307">
        <v>114894500</v>
      </c>
      <c r="H307" s="2">
        <f t="shared" si="84"/>
        <v>27758511200</v>
      </c>
      <c r="I307">
        <f t="shared" si="78"/>
        <v>-2.0999999999999943</v>
      </c>
      <c r="J307" t="str">
        <f t="shared" si="85"/>
        <v>高値割、安値割</v>
      </c>
      <c r="L307">
        <f t="shared" si="79"/>
        <v>-2.0999999999999943</v>
      </c>
      <c r="M307">
        <f t="shared" si="86"/>
        <v>-2.0999999999999943</v>
      </c>
      <c r="N307">
        <f t="shared" si="87"/>
        <v>-2.0999999999999943</v>
      </c>
      <c r="O307" s="2">
        <f t="shared" si="80"/>
        <v>5000</v>
      </c>
      <c r="P307" s="2">
        <f t="shared" si="88"/>
        <v>-10499.999999999971</v>
      </c>
      <c r="Q307" s="2">
        <f t="shared" si="81"/>
        <v>1218500</v>
      </c>
      <c r="R307" s="2" t="str">
        <f t="shared" si="89"/>
        <v>kai</v>
      </c>
      <c r="S307" s="2" t="str">
        <f t="shared" si="90"/>
        <v>kai</v>
      </c>
      <c r="T307" s="2" t="str">
        <f t="shared" si="91"/>
        <v>kai</v>
      </c>
      <c r="U307" s="2">
        <f t="shared" si="92"/>
        <v>1218500</v>
      </c>
      <c r="V307" s="2">
        <f t="shared" si="93"/>
        <v>1512</v>
      </c>
      <c r="W307" s="2">
        <f t="shared" si="96"/>
        <v>194.96</v>
      </c>
      <c r="X307" s="2" t="str">
        <f t="shared" si="94"/>
        <v/>
      </c>
      <c r="Y307" s="6">
        <f t="shared" si="82"/>
        <v>1208000</v>
      </c>
      <c r="Z307" s="6">
        <f t="shared" si="83"/>
        <v>0</v>
      </c>
      <c r="AA307" s="4">
        <f>SUM(P307:$P$759)+$Z$25</f>
        <v>1882000.0000000014</v>
      </c>
      <c r="AB307" s="4">
        <f>SUM(V307:$W$759)</f>
        <v>276636.40000000008</v>
      </c>
      <c r="AC307" s="4">
        <f t="shared" si="95"/>
        <v>674000.0000000014</v>
      </c>
    </row>
    <row r="308" spans="1:29" x14ac:dyDescent="0.15">
      <c r="A308">
        <v>2</v>
      </c>
      <c r="B308" s="1">
        <v>42349</v>
      </c>
      <c r="C308">
        <v>241.5</v>
      </c>
      <c r="D308">
        <v>244.3</v>
      </c>
      <c r="E308">
        <v>241</v>
      </c>
      <c r="F308">
        <v>243.7</v>
      </c>
      <c r="G308">
        <v>146477400</v>
      </c>
      <c r="H308" s="2">
        <f t="shared" si="84"/>
        <v>35696542380</v>
      </c>
      <c r="I308">
        <f t="shared" si="78"/>
        <v>0.89999999999997726</v>
      </c>
      <c r="J308" t="str">
        <f t="shared" si="85"/>
        <v/>
      </c>
      <c r="L308">
        <f t="shared" si="79"/>
        <v>-0.89999999999997726</v>
      </c>
      <c r="M308">
        <f t="shared" si="86"/>
        <v>-0.89999999999997726</v>
      </c>
      <c r="N308">
        <f t="shared" si="87"/>
        <v>0.89999999999997726</v>
      </c>
      <c r="O308" s="2">
        <f t="shared" si="80"/>
        <v>5000</v>
      </c>
      <c r="P308" s="2">
        <f t="shared" si="88"/>
        <v>-4499.9999999998863</v>
      </c>
      <c r="Q308" s="2">
        <f t="shared" si="81"/>
        <v>1214000</v>
      </c>
      <c r="R308" s="2" t="str">
        <f t="shared" si="89"/>
        <v>uri</v>
      </c>
      <c r="S308" s="2" t="str">
        <f t="shared" si="90"/>
        <v>kai</v>
      </c>
      <c r="T308" s="2" t="str">
        <f t="shared" si="91"/>
        <v>uri</v>
      </c>
      <c r="U308" s="2" t="str">
        <f t="shared" si="92"/>
        <v/>
      </c>
      <c r="V308" s="2" t="str">
        <f t="shared" si="93"/>
        <v/>
      </c>
      <c r="W308" s="2" t="str">
        <f t="shared" si="96"/>
        <v/>
      </c>
      <c r="X308" s="2">
        <f t="shared" si="94"/>
        <v>97.12</v>
      </c>
      <c r="Y308" s="6">
        <f t="shared" si="82"/>
        <v>1218500</v>
      </c>
      <c r="Z308" s="6">
        <f t="shared" si="83"/>
        <v>0</v>
      </c>
      <c r="AA308" s="4">
        <f>SUM(P308:$P$759)+$Z$25</f>
        <v>1892500.0000000014</v>
      </c>
      <c r="AB308" s="4">
        <f>SUM(V308:$W$759)</f>
        <v>274929.44000000018</v>
      </c>
      <c r="AC308" s="4">
        <f t="shared" si="95"/>
        <v>674000.0000000014</v>
      </c>
    </row>
    <row r="309" spans="1:29" x14ac:dyDescent="0.15">
      <c r="A309">
        <v>2</v>
      </c>
      <c r="B309" s="1">
        <v>42348</v>
      </c>
      <c r="C309">
        <v>241</v>
      </c>
      <c r="D309">
        <v>244.3</v>
      </c>
      <c r="E309">
        <v>240.7</v>
      </c>
      <c r="F309">
        <v>242.8</v>
      </c>
      <c r="G309">
        <v>93639500</v>
      </c>
      <c r="H309" s="2">
        <f t="shared" si="84"/>
        <v>22735670600</v>
      </c>
      <c r="I309">
        <f t="shared" si="78"/>
        <v>-0.59999999999999432</v>
      </c>
      <c r="J309" t="str">
        <f t="shared" si="85"/>
        <v>高値割、安値割</v>
      </c>
      <c r="L309">
        <f t="shared" si="79"/>
        <v>0.59999999999999432</v>
      </c>
      <c r="M309">
        <f t="shared" si="86"/>
        <v>0.59999999999999432</v>
      </c>
      <c r="N309">
        <f t="shared" si="87"/>
        <v>-0.59999999999999432</v>
      </c>
      <c r="O309" s="2">
        <f t="shared" si="80"/>
        <v>5000</v>
      </c>
      <c r="P309" s="2">
        <f t="shared" si="88"/>
        <v>2999.9999999999718</v>
      </c>
      <c r="Q309" s="2">
        <f t="shared" si="81"/>
        <v>1217000</v>
      </c>
      <c r="R309" s="2" t="str">
        <f t="shared" si="89"/>
        <v>uri</v>
      </c>
      <c r="S309" s="2" t="str">
        <f t="shared" si="90"/>
        <v>kai</v>
      </c>
      <c r="T309" s="2" t="str">
        <f t="shared" si="91"/>
        <v>uri</v>
      </c>
      <c r="U309" s="2" t="str">
        <f t="shared" si="92"/>
        <v/>
      </c>
      <c r="V309" s="2" t="str">
        <f t="shared" si="93"/>
        <v/>
      </c>
      <c r="W309" s="2" t="str">
        <f t="shared" si="96"/>
        <v/>
      </c>
      <c r="X309" s="2">
        <f t="shared" si="94"/>
        <v>97.36</v>
      </c>
      <c r="Y309" s="6">
        <f t="shared" si="82"/>
        <v>1214000</v>
      </c>
      <c r="Z309" s="6">
        <f t="shared" si="83"/>
        <v>0</v>
      </c>
      <c r="AA309" s="4">
        <f>SUM(P309:$P$759)+$Z$25</f>
        <v>1897000.0000000014</v>
      </c>
      <c r="AB309" s="4">
        <f>SUM(V309:$W$759)</f>
        <v>274929.44000000018</v>
      </c>
      <c r="AC309" s="4">
        <f t="shared" si="95"/>
        <v>683000.0000000014</v>
      </c>
    </row>
    <row r="310" spans="1:29" x14ac:dyDescent="0.15">
      <c r="A310">
        <v>2</v>
      </c>
      <c r="B310" s="1">
        <v>42347</v>
      </c>
      <c r="C310">
        <v>243.3</v>
      </c>
      <c r="D310">
        <v>245.5</v>
      </c>
      <c r="E310">
        <v>242.4</v>
      </c>
      <c r="F310">
        <v>243.4</v>
      </c>
      <c r="G310">
        <v>122526900</v>
      </c>
      <c r="H310" s="2">
        <f t="shared" si="84"/>
        <v>29823047460</v>
      </c>
      <c r="I310">
        <f t="shared" si="78"/>
        <v>-1.5</v>
      </c>
      <c r="J310" t="str">
        <f t="shared" si="85"/>
        <v>高値割、安値割</v>
      </c>
      <c r="L310">
        <f t="shared" si="79"/>
        <v>1.5</v>
      </c>
      <c r="M310">
        <f t="shared" si="86"/>
        <v>1.5</v>
      </c>
      <c r="N310">
        <f t="shared" si="87"/>
        <v>-1.5</v>
      </c>
      <c r="O310" s="2">
        <f t="shared" si="80"/>
        <v>5000</v>
      </c>
      <c r="P310" s="2">
        <f t="shared" si="88"/>
        <v>7500</v>
      </c>
      <c r="Q310" s="2">
        <f t="shared" si="81"/>
        <v>1224500</v>
      </c>
      <c r="R310" s="2" t="str">
        <f t="shared" si="89"/>
        <v>uri</v>
      </c>
      <c r="S310" s="2" t="str">
        <f t="shared" si="90"/>
        <v>kai</v>
      </c>
      <c r="T310" s="2" t="str">
        <f t="shared" si="91"/>
        <v>uri</v>
      </c>
      <c r="U310" s="2">
        <f t="shared" si="92"/>
        <v>1224500</v>
      </c>
      <c r="V310" s="2">
        <f t="shared" si="93"/>
        <v>1512</v>
      </c>
      <c r="W310" s="2" t="str">
        <f t="shared" si="96"/>
        <v/>
      </c>
      <c r="X310" s="2">
        <f t="shared" si="94"/>
        <v>195.92</v>
      </c>
      <c r="Y310" s="6">
        <f t="shared" si="82"/>
        <v>1217000</v>
      </c>
      <c r="Z310" s="6">
        <f t="shared" si="83"/>
        <v>0</v>
      </c>
      <c r="AA310" s="4">
        <f>SUM(P310:$P$759)+$Z$25</f>
        <v>1894000.0000000014</v>
      </c>
      <c r="AB310" s="4">
        <f>SUM(V310:$W$759)</f>
        <v>274929.44000000018</v>
      </c>
      <c r="AC310" s="4">
        <f t="shared" si="95"/>
        <v>677000.0000000014</v>
      </c>
    </row>
    <row r="311" spans="1:29" x14ac:dyDescent="0.15">
      <c r="A311">
        <v>2</v>
      </c>
      <c r="B311" s="1">
        <v>42346</v>
      </c>
      <c r="C311">
        <v>249.2</v>
      </c>
      <c r="D311">
        <v>249.2</v>
      </c>
      <c r="E311">
        <v>244.7</v>
      </c>
      <c r="F311">
        <v>244.9</v>
      </c>
      <c r="G311">
        <v>143477600</v>
      </c>
      <c r="H311" s="2">
        <f t="shared" si="84"/>
        <v>35137664240</v>
      </c>
      <c r="I311">
        <f t="shared" si="78"/>
        <v>-4.2999999999999829</v>
      </c>
      <c r="J311" t="str">
        <f t="shared" si="85"/>
        <v>高値割、安値割</v>
      </c>
      <c r="L311">
        <f t="shared" si="79"/>
        <v>-4.2999999999999829</v>
      </c>
      <c r="M311">
        <f t="shared" si="86"/>
        <v>-4.2999999999999829</v>
      </c>
      <c r="N311">
        <f t="shared" si="87"/>
        <v>4.2999999999999829</v>
      </c>
      <c r="O311" s="2">
        <f t="shared" si="80"/>
        <v>5000</v>
      </c>
      <c r="P311" s="2">
        <f t="shared" si="88"/>
        <v>-21499.999999999916</v>
      </c>
      <c r="Q311" s="2">
        <f t="shared" si="81"/>
        <v>1246000</v>
      </c>
      <c r="R311" s="2" t="str">
        <f t="shared" si="89"/>
        <v>kai</v>
      </c>
      <c r="S311" s="2" t="str">
        <f t="shared" si="90"/>
        <v>uri</v>
      </c>
      <c r="T311" s="2" t="str">
        <f t="shared" si="91"/>
        <v>kai</v>
      </c>
      <c r="U311" s="2">
        <f t="shared" si="92"/>
        <v>1246000</v>
      </c>
      <c r="V311" s="2">
        <f t="shared" si="93"/>
        <v>1512</v>
      </c>
      <c r="W311" s="2">
        <f t="shared" si="96"/>
        <v>199.36</v>
      </c>
      <c r="X311" s="2" t="str">
        <f t="shared" si="94"/>
        <v/>
      </c>
      <c r="Y311" s="6">
        <f t="shared" si="82"/>
        <v>1224500</v>
      </c>
      <c r="Z311" s="6">
        <f t="shared" si="83"/>
        <v>0</v>
      </c>
      <c r="AA311" s="4">
        <f>SUM(P311:$P$759)+$Z$25</f>
        <v>1886500.0000000014</v>
      </c>
      <c r="AB311" s="4">
        <f>SUM(V311:$W$759)</f>
        <v>273417.44000000012</v>
      </c>
      <c r="AC311" s="4">
        <f t="shared" si="95"/>
        <v>662000.0000000014</v>
      </c>
    </row>
    <row r="312" spans="1:29" x14ac:dyDescent="0.15">
      <c r="A312">
        <v>2</v>
      </c>
      <c r="B312" s="1">
        <v>42345</v>
      </c>
      <c r="C312">
        <v>250.8</v>
      </c>
      <c r="D312">
        <v>251.2</v>
      </c>
      <c r="E312">
        <v>248.7</v>
      </c>
      <c r="F312">
        <v>249.2</v>
      </c>
      <c r="G312">
        <v>96249100</v>
      </c>
      <c r="H312" s="2">
        <f t="shared" si="84"/>
        <v>23985275720</v>
      </c>
      <c r="I312">
        <f t="shared" si="78"/>
        <v>1.2999999999999829</v>
      </c>
      <c r="J312" t="str">
        <f t="shared" si="85"/>
        <v>高値超、安値超</v>
      </c>
      <c r="L312">
        <f t="shared" si="79"/>
        <v>-1.2999999999999829</v>
      </c>
      <c r="M312">
        <f t="shared" si="86"/>
        <v>-1.2999999999999829</v>
      </c>
      <c r="N312">
        <f t="shared" si="87"/>
        <v>1.2999999999999829</v>
      </c>
      <c r="O312" s="2">
        <f t="shared" si="80"/>
        <v>5000</v>
      </c>
      <c r="P312" s="2">
        <f t="shared" si="88"/>
        <v>-6499.9999999999145</v>
      </c>
      <c r="Q312" s="2">
        <f t="shared" si="81"/>
        <v>1239500</v>
      </c>
      <c r="R312" s="2" t="str">
        <f t="shared" si="89"/>
        <v>uri</v>
      </c>
      <c r="S312" s="2" t="str">
        <f t="shared" si="90"/>
        <v>kai</v>
      </c>
      <c r="T312" s="2" t="str">
        <f t="shared" si="91"/>
        <v>uri</v>
      </c>
      <c r="U312" s="2" t="str">
        <f t="shared" si="92"/>
        <v/>
      </c>
      <c r="V312" s="2" t="str">
        <f t="shared" si="93"/>
        <v/>
      </c>
      <c r="W312" s="2" t="str">
        <f t="shared" si="96"/>
        <v/>
      </c>
      <c r="X312" s="2">
        <f t="shared" si="94"/>
        <v>99.16</v>
      </c>
      <c r="Y312" s="6">
        <f t="shared" si="82"/>
        <v>1246000</v>
      </c>
      <c r="Z312" s="6">
        <f t="shared" si="83"/>
        <v>0</v>
      </c>
      <c r="AA312" s="4">
        <f>SUM(P312:$P$759)+$Z$25</f>
        <v>1908000.0000000014</v>
      </c>
      <c r="AB312" s="4">
        <f>SUM(V312:$W$759)</f>
        <v>271706.08000000007</v>
      </c>
      <c r="AC312" s="4">
        <f t="shared" si="95"/>
        <v>662000.0000000014</v>
      </c>
    </row>
    <row r="313" spans="1:29" x14ac:dyDescent="0.15">
      <c r="A313">
        <v>2</v>
      </c>
      <c r="B313" s="1">
        <v>42342</v>
      </c>
      <c r="C313">
        <v>245.1</v>
      </c>
      <c r="D313">
        <v>249.2</v>
      </c>
      <c r="E313">
        <v>245.1</v>
      </c>
      <c r="F313">
        <v>247.9</v>
      </c>
      <c r="G313">
        <v>135547600</v>
      </c>
      <c r="H313" s="2">
        <f t="shared" si="84"/>
        <v>33602250040</v>
      </c>
      <c r="I313">
        <f t="shared" si="78"/>
        <v>-3.5</v>
      </c>
      <c r="J313" t="str">
        <f t="shared" si="85"/>
        <v>高値割、安値割</v>
      </c>
      <c r="L313">
        <f t="shared" si="79"/>
        <v>3.5</v>
      </c>
      <c r="M313">
        <f t="shared" si="86"/>
        <v>3.5</v>
      </c>
      <c r="N313">
        <f t="shared" si="87"/>
        <v>-3.5</v>
      </c>
      <c r="O313" s="2">
        <f t="shared" si="80"/>
        <v>5000</v>
      </c>
      <c r="P313" s="2">
        <f t="shared" si="88"/>
        <v>17500</v>
      </c>
      <c r="Q313" s="2">
        <f t="shared" si="81"/>
        <v>1257000</v>
      </c>
      <c r="R313" s="2" t="str">
        <f t="shared" si="89"/>
        <v>uri</v>
      </c>
      <c r="S313" s="2" t="str">
        <f t="shared" si="90"/>
        <v>kai</v>
      </c>
      <c r="T313" s="2" t="str">
        <f t="shared" si="91"/>
        <v>uri</v>
      </c>
      <c r="U313" s="2">
        <f t="shared" si="92"/>
        <v>1257000</v>
      </c>
      <c r="V313" s="2">
        <f t="shared" si="93"/>
        <v>1512</v>
      </c>
      <c r="W313" s="2" t="str">
        <f t="shared" si="96"/>
        <v/>
      </c>
      <c r="X313" s="2">
        <f t="shared" si="94"/>
        <v>201.12</v>
      </c>
      <c r="Y313" s="6">
        <f t="shared" si="82"/>
        <v>1239500</v>
      </c>
      <c r="Z313" s="6">
        <f t="shared" si="83"/>
        <v>0</v>
      </c>
      <c r="AA313" s="4">
        <f>SUM(P313:$P$759)+$Z$25</f>
        <v>1914500.0000000009</v>
      </c>
      <c r="AB313" s="4">
        <f>SUM(V313:$W$759)</f>
        <v>271706.08000000007</v>
      </c>
      <c r="AC313" s="4">
        <f t="shared" si="95"/>
        <v>675000.00000000093</v>
      </c>
    </row>
    <row r="314" spans="1:29" x14ac:dyDescent="0.15">
      <c r="A314">
        <v>2</v>
      </c>
      <c r="B314" s="1">
        <v>42341</v>
      </c>
      <c r="C314">
        <v>251.6</v>
      </c>
      <c r="D314">
        <v>252.7</v>
      </c>
      <c r="E314">
        <v>248.5</v>
      </c>
      <c r="F314">
        <v>251.4</v>
      </c>
      <c r="G314">
        <v>113073100</v>
      </c>
      <c r="H314" s="2">
        <f t="shared" si="84"/>
        <v>28426577340</v>
      </c>
      <c r="I314">
        <f t="shared" si="78"/>
        <v>-0.59999999999999432</v>
      </c>
      <c r="J314" t="str">
        <f t="shared" si="85"/>
        <v>高値割、安値割</v>
      </c>
      <c r="L314">
        <f t="shared" si="79"/>
        <v>-0.59999999999999432</v>
      </c>
      <c r="M314">
        <f t="shared" si="86"/>
        <v>-0.59999999999999432</v>
      </c>
      <c r="N314">
        <f t="shared" si="87"/>
        <v>0.59999999999999432</v>
      </c>
      <c r="O314" s="2">
        <f t="shared" si="80"/>
        <v>5000</v>
      </c>
      <c r="P314" s="2">
        <f t="shared" si="88"/>
        <v>-2999.9999999999718</v>
      </c>
      <c r="Q314" s="2">
        <f t="shared" si="81"/>
        <v>1260000</v>
      </c>
      <c r="R314" s="2" t="str">
        <f t="shared" si="89"/>
        <v>kai</v>
      </c>
      <c r="S314" s="2" t="str">
        <f t="shared" si="90"/>
        <v>uri</v>
      </c>
      <c r="T314" s="2" t="str">
        <f t="shared" si="91"/>
        <v>kai</v>
      </c>
      <c r="U314" s="2" t="str">
        <f t="shared" si="92"/>
        <v/>
      </c>
      <c r="V314" s="2" t="str">
        <f t="shared" si="93"/>
        <v/>
      </c>
      <c r="W314" s="2">
        <f t="shared" si="96"/>
        <v>100.8</v>
      </c>
      <c r="X314" s="2" t="str">
        <f t="shared" si="94"/>
        <v/>
      </c>
      <c r="Y314" s="6">
        <f t="shared" si="82"/>
        <v>1257000</v>
      </c>
      <c r="Z314" s="6">
        <f t="shared" si="83"/>
        <v>0</v>
      </c>
      <c r="AA314" s="4">
        <f>SUM(P314:$P$759)+$Z$25</f>
        <v>1897000.0000000014</v>
      </c>
      <c r="AB314" s="4">
        <f>SUM(V314:$W$759)</f>
        <v>270194.08000000013</v>
      </c>
      <c r="AC314" s="4">
        <f t="shared" si="95"/>
        <v>640000.0000000014</v>
      </c>
    </row>
    <row r="315" spans="1:29" x14ac:dyDescent="0.15">
      <c r="A315">
        <v>2</v>
      </c>
      <c r="B315" s="1">
        <v>42340</v>
      </c>
      <c r="C315">
        <v>251.7</v>
      </c>
      <c r="D315">
        <v>253.5</v>
      </c>
      <c r="E315">
        <v>251.1</v>
      </c>
      <c r="F315">
        <v>252</v>
      </c>
      <c r="G315">
        <v>85560000</v>
      </c>
      <c r="H315" s="2">
        <f t="shared" si="84"/>
        <v>21561120000</v>
      </c>
      <c r="I315">
        <f t="shared" si="78"/>
        <v>-0.59999999999999432</v>
      </c>
      <c r="J315" t="str">
        <f t="shared" si="85"/>
        <v>高値超、安値超</v>
      </c>
      <c r="L315">
        <f t="shared" si="79"/>
        <v>-0.59999999999999432</v>
      </c>
      <c r="M315">
        <f t="shared" si="86"/>
        <v>-0.59999999999999432</v>
      </c>
      <c r="N315">
        <f t="shared" si="87"/>
        <v>0.59999999999999432</v>
      </c>
      <c r="O315" s="2">
        <f t="shared" si="80"/>
        <v>5000</v>
      </c>
      <c r="P315" s="2">
        <f t="shared" si="88"/>
        <v>-2999.9999999999718</v>
      </c>
      <c r="Q315" s="2">
        <f t="shared" si="81"/>
        <v>1263000</v>
      </c>
      <c r="R315" s="2" t="str">
        <f t="shared" si="89"/>
        <v>kai</v>
      </c>
      <c r="S315" s="2" t="str">
        <f t="shared" si="90"/>
        <v>uri</v>
      </c>
      <c r="T315" s="2" t="str">
        <f t="shared" si="91"/>
        <v>kai</v>
      </c>
      <c r="U315" s="2">
        <f t="shared" si="92"/>
        <v>1263000</v>
      </c>
      <c r="V315" s="2">
        <f t="shared" si="93"/>
        <v>1512</v>
      </c>
      <c r="W315" s="2">
        <f t="shared" si="96"/>
        <v>202.08</v>
      </c>
      <c r="X315" s="2" t="str">
        <f t="shared" si="94"/>
        <v/>
      </c>
      <c r="Y315" s="6">
        <f t="shared" si="82"/>
        <v>1260000</v>
      </c>
      <c r="Z315" s="6">
        <f t="shared" si="83"/>
        <v>0</v>
      </c>
      <c r="AA315" s="4">
        <f>SUM(P315:$P$759)+$Z$25</f>
        <v>1900000.0000000014</v>
      </c>
      <c r="AB315" s="4">
        <f>SUM(V315:$W$759)</f>
        <v>270093.28000000014</v>
      </c>
      <c r="AC315" s="4">
        <f t="shared" si="95"/>
        <v>640000.0000000014</v>
      </c>
    </row>
    <row r="316" spans="1:29" x14ac:dyDescent="0.15">
      <c r="A316">
        <v>2</v>
      </c>
      <c r="B316" s="1">
        <v>42339</v>
      </c>
      <c r="C316">
        <v>249.7</v>
      </c>
      <c r="D316">
        <v>252.7</v>
      </c>
      <c r="E316">
        <v>249.2</v>
      </c>
      <c r="F316">
        <v>252.6</v>
      </c>
      <c r="G316">
        <v>118803000</v>
      </c>
      <c r="H316" s="2">
        <f t="shared" si="84"/>
        <v>30009637800</v>
      </c>
      <c r="I316">
        <f t="shared" si="78"/>
        <v>4.0999999999999943</v>
      </c>
      <c r="J316" t="str">
        <f t="shared" si="85"/>
        <v>高値超、安値超</v>
      </c>
      <c r="L316">
        <f t="shared" si="79"/>
        <v>-4.0999999999999943</v>
      </c>
      <c r="M316">
        <f t="shared" si="86"/>
        <v>-4.0999999999999943</v>
      </c>
      <c r="N316">
        <f t="shared" si="87"/>
        <v>4.0999999999999943</v>
      </c>
      <c r="O316" s="2">
        <f t="shared" si="80"/>
        <v>5000</v>
      </c>
      <c r="P316" s="2">
        <f t="shared" si="88"/>
        <v>-20499.999999999971</v>
      </c>
      <c r="Q316" s="2">
        <f t="shared" si="81"/>
        <v>1242500</v>
      </c>
      <c r="R316" s="2" t="str">
        <f t="shared" si="89"/>
        <v>uri</v>
      </c>
      <c r="S316" s="2" t="str">
        <f t="shared" si="90"/>
        <v>kai</v>
      </c>
      <c r="T316" s="2" t="str">
        <f t="shared" si="91"/>
        <v>uri</v>
      </c>
      <c r="U316" s="2" t="str">
        <f t="shared" si="92"/>
        <v/>
      </c>
      <c r="V316" s="2" t="str">
        <f t="shared" si="93"/>
        <v/>
      </c>
      <c r="W316" s="2" t="str">
        <f t="shared" si="96"/>
        <v/>
      </c>
      <c r="X316" s="2">
        <f t="shared" si="94"/>
        <v>99.4</v>
      </c>
      <c r="Y316" s="6">
        <f t="shared" si="82"/>
        <v>1263000</v>
      </c>
      <c r="Z316" s="6">
        <f t="shared" si="83"/>
        <v>0</v>
      </c>
      <c r="AA316" s="4">
        <f>SUM(P316:$P$759)+$Z$25</f>
        <v>1903000.0000000009</v>
      </c>
      <c r="AB316" s="4">
        <f>SUM(V316:$W$759)</f>
        <v>268379.20000000013</v>
      </c>
      <c r="AC316" s="4">
        <f t="shared" si="95"/>
        <v>640000.00000000093</v>
      </c>
    </row>
    <row r="317" spans="1:29" x14ac:dyDescent="0.15">
      <c r="A317">
        <v>2</v>
      </c>
      <c r="B317" s="1">
        <v>42338</v>
      </c>
      <c r="C317">
        <v>250.6</v>
      </c>
      <c r="D317">
        <v>250.7</v>
      </c>
      <c r="E317">
        <v>248.4</v>
      </c>
      <c r="F317">
        <v>248.5</v>
      </c>
      <c r="G317">
        <v>115847700</v>
      </c>
      <c r="H317" s="2">
        <f t="shared" si="84"/>
        <v>28788153450</v>
      </c>
      <c r="I317">
        <f t="shared" si="78"/>
        <v>-2.9000000000000057</v>
      </c>
      <c r="J317" t="str">
        <f t="shared" si="85"/>
        <v>高値割、安値割</v>
      </c>
      <c r="L317">
        <f t="shared" si="79"/>
        <v>2.9000000000000057</v>
      </c>
      <c r="M317">
        <f t="shared" si="86"/>
        <v>2.9000000000000057</v>
      </c>
      <c r="N317">
        <f t="shared" si="87"/>
        <v>-2.9000000000000057</v>
      </c>
      <c r="O317" s="2">
        <f t="shared" si="80"/>
        <v>5000</v>
      </c>
      <c r="P317" s="2">
        <f t="shared" si="88"/>
        <v>14500.000000000029</v>
      </c>
      <c r="Q317" s="2">
        <f t="shared" si="81"/>
        <v>1257000</v>
      </c>
      <c r="R317" s="2" t="str">
        <f t="shared" si="89"/>
        <v>uri</v>
      </c>
      <c r="S317" s="2" t="str">
        <f t="shared" si="90"/>
        <v>kai</v>
      </c>
      <c r="T317" s="2" t="str">
        <f t="shared" si="91"/>
        <v>uri</v>
      </c>
      <c r="U317" s="2">
        <f t="shared" si="92"/>
        <v>1257000</v>
      </c>
      <c r="V317" s="2">
        <f t="shared" si="93"/>
        <v>1512</v>
      </c>
      <c r="W317" s="2" t="str">
        <f t="shared" si="96"/>
        <v/>
      </c>
      <c r="X317" s="2">
        <f t="shared" si="94"/>
        <v>201.12</v>
      </c>
      <c r="Y317" s="6">
        <f t="shared" si="82"/>
        <v>1242500</v>
      </c>
      <c r="Z317" s="6">
        <f t="shared" si="83"/>
        <v>0</v>
      </c>
      <c r="AA317" s="4">
        <f>SUM(P317:$P$759)+$Z$25</f>
        <v>1923500.0000000009</v>
      </c>
      <c r="AB317" s="4">
        <f>SUM(V317:$W$759)</f>
        <v>268379.20000000013</v>
      </c>
      <c r="AC317" s="4">
        <f t="shared" si="95"/>
        <v>681000.00000000093</v>
      </c>
    </row>
    <row r="318" spans="1:29" x14ac:dyDescent="0.15">
      <c r="A318">
        <v>2</v>
      </c>
      <c r="B318" s="1">
        <v>42335</v>
      </c>
      <c r="C318">
        <v>253.9</v>
      </c>
      <c r="D318">
        <v>254.8</v>
      </c>
      <c r="E318">
        <v>250.8</v>
      </c>
      <c r="F318">
        <v>251.4</v>
      </c>
      <c r="G318">
        <v>114705600</v>
      </c>
      <c r="H318" s="2">
        <f t="shared" si="84"/>
        <v>28836987840</v>
      </c>
      <c r="I318">
        <f t="shared" si="78"/>
        <v>-3.0999999999999943</v>
      </c>
      <c r="J318" t="str">
        <f t="shared" si="85"/>
        <v>高値割、安値割</v>
      </c>
      <c r="L318">
        <f t="shared" si="79"/>
        <v>-3.0999999999999943</v>
      </c>
      <c r="M318">
        <f t="shared" si="86"/>
        <v>-3.0999999999999943</v>
      </c>
      <c r="N318">
        <f t="shared" si="87"/>
        <v>-3.0999999999999943</v>
      </c>
      <c r="O318" s="2">
        <f t="shared" si="80"/>
        <v>5000</v>
      </c>
      <c r="P318" s="2">
        <f t="shared" si="88"/>
        <v>-15499.999999999971</v>
      </c>
      <c r="Q318" s="2">
        <f t="shared" si="81"/>
        <v>1272500</v>
      </c>
      <c r="R318" s="2" t="str">
        <f t="shared" si="89"/>
        <v>kai</v>
      </c>
      <c r="S318" s="2" t="str">
        <f t="shared" si="90"/>
        <v>kai</v>
      </c>
      <c r="T318" s="2" t="str">
        <f t="shared" si="91"/>
        <v>kai</v>
      </c>
      <c r="U318" s="2">
        <f t="shared" si="92"/>
        <v>1272500</v>
      </c>
      <c r="V318" s="2">
        <f t="shared" si="93"/>
        <v>1512</v>
      </c>
      <c r="W318" s="2">
        <f t="shared" si="96"/>
        <v>203.6</v>
      </c>
      <c r="X318" s="2" t="str">
        <f t="shared" si="94"/>
        <v/>
      </c>
      <c r="Y318" s="6">
        <f t="shared" si="82"/>
        <v>1257000</v>
      </c>
      <c r="Z318" s="6">
        <f t="shared" si="83"/>
        <v>0</v>
      </c>
      <c r="AA318" s="4">
        <f>SUM(P318:$P$759)+$Z$25</f>
        <v>1909000.0000000009</v>
      </c>
      <c r="AB318" s="4">
        <f>SUM(V318:$W$759)</f>
        <v>266867.20000000013</v>
      </c>
      <c r="AC318" s="4">
        <f t="shared" si="95"/>
        <v>652000.00000000093</v>
      </c>
    </row>
    <row r="319" spans="1:29" x14ac:dyDescent="0.15">
      <c r="A319">
        <v>2</v>
      </c>
      <c r="B319" s="1">
        <v>42334</v>
      </c>
      <c r="C319">
        <v>254.7</v>
      </c>
      <c r="D319">
        <v>256.7</v>
      </c>
      <c r="E319">
        <v>253.8</v>
      </c>
      <c r="F319">
        <v>254.5</v>
      </c>
      <c r="G319">
        <v>100729000</v>
      </c>
      <c r="H319" s="2">
        <f t="shared" si="84"/>
        <v>25635530500</v>
      </c>
      <c r="I319">
        <f t="shared" si="78"/>
        <v>1.1999999999999886</v>
      </c>
      <c r="J319" t="str">
        <f t="shared" si="85"/>
        <v/>
      </c>
      <c r="L319">
        <f t="shared" si="79"/>
        <v>-1.1999999999999886</v>
      </c>
      <c r="M319">
        <f t="shared" si="86"/>
        <v>-1.1999999999999886</v>
      </c>
      <c r="N319">
        <f t="shared" si="87"/>
        <v>1.1999999999999886</v>
      </c>
      <c r="O319" s="2">
        <f t="shared" si="80"/>
        <v>5000</v>
      </c>
      <c r="P319" s="2">
        <f t="shared" si="88"/>
        <v>-5999.9999999999436</v>
      </c>
      <c r="Q319" s="2">
        <f t="shared" si="81"/>
        <v>1266500</v>
      </c>
      <c r="R319" s="2" t="str">
        <f t="shared" si="89"/>
        <v>uri</v>
      </c>
      <c r="S319" s="2" t="str">
        <f t="shared" si="90"/>
        <v>kai</v>
      </c>
      <c r="T319" s="2" t="str">
        <f t="shared" si="91"/>
        <v>uri</v>
      </c>
      <c r="U319" s="2">
        <f t="shared" si="92"/>
        <v>1266500</v>
      </c>
      <c r="V319" s="2">
        <f t="shared" si="93"/>
        <v>1512</v>
      </c>
      <c r="W319" s="2" t="str">
        <f t="shared" si="96"/>
        <v/>
      </c>
      <c r="X319" s="2">
        <f t="shared" si="94"/>
        <v>202.64</v>
      </c>
      <c r="Y319" s="6">
        <f t="shared" si="82"/>
        <v>1272500</v>
      </c>
      <c r="Z319" s="6">
        <f t="shared" si="83"/>
        <v>0</v>
      </c>
      <c r="AA319" s="4">
        <f>SUM(P319:$P$759)+$Z$25</f>
        <v>1924500.0000000009</v>
      </c>
      <c r="AB319" s="4">
        <f>SUM(V319:$W$759)</f>
        <v>265151.60000000009</v>
      </c>
      <c r="AC319" s="4">
        <f t="shared" si="95"/>
        <v>652000.00000000093</v>
      </c>
    </row>
    <row r="320" spans="1:29" x14ac:dyDescent="0.15">
      <c r="A320">
        <v>2</v>
      </c>
      <c r="B320" s="1">
        <v>42333</v>
      </c>
      <c r="C320">
        <v>256.5</v>
      </c>
      <c r="D320">
        <v>256.89999999999998</v>
      </c>
      <c r="E320">
        <v>252.5</v>
      </c>
      <c r="F320">
        <v>253.3</v>
      </c>
      <c r="G320">
        <v>143059900</v>
      </c>
      <c r="H320" s="2">
        <f t="shared" si="84"/>
        <v>36237072670</v>
      </c>
      <c r="I320">
        <f t="shared" si="78"/>
        <v>-5.0999999999999659</v>
      </c>
      <c r="J320" t="str">
        <f t="shared" si="85"/>
        <v>高値割、安値割</v>
      </c>
      <c r="L320">
        <f t="shared" si="79"/>
        <v>-5.0999999999999659</v>
      </c>
      <c r="M320">
        <f t="shared" si="86"/>
        <v>-5.0999999999999659</v>
      </c>
      <c r="N320">
        <f t="shared" si="87"/>
        <v>-5.0999999999999659</v>
      </c>
      <c r="O320" s="2">
        <f t="shared" si="80"/>
        <v>5000</v>
      </c>
      <c r="P320" s="2">
        <f t="shared" si="88"/>
        <v>-25499.999999999829</v>
      </c>
      <c r="Q320" s="2">
        <f t="shared" si="81"/>
        <v>1292000</v>
      </c>
      <c r="R320" s="2" t="str">
        <f t="shared" si="89"/>
        <v>kai</v>
      </c>
      <c r="S320" s="2" t="str">
        <f t="shared" si="90"/>
        <v>kai</v>
      </c>
      <c r="T320" s="2" t="str">
        <f t="shared" si="91"/>
        <v>kai</v>
      </c>
      <c r="U320" s="2">
        <f t="shared" si="92"/>
        <v>1292000</v>
      </c>
      <c r="V320" s="2">
        <f t="shared" si="93"/>
        <v>1512</v>
      </c>
      <c r="W320" s="2">
        <f t="shared" si="96"/>
        <v>206.72</v>
      </c>
      <c r="X320" s="2" t="str">
        <f t="shared" si="94"/>
        <v/>
      </c>
      <c r="Y320" s="6">
        <f t="shared" si="82"/>
        <v>1266500</v>
      </c>
      <c r="Z320" s="6">
        <f t="shared" si="83"/>
        <v>0</v>
      </c>
      <c r="AA320" s="4">
        <f>SUM(P320:$P$759)+$Z$25</f>
        <v>1930500.0000000009</v>
      </c>
      <c r="AB320" s="4">
        <f>SUM(V320:$W$759)</f>
        <v>263639.60000000009</v>
      </c>
      <c r="AC320" s="4">
        <f t="shared" si="95"/>
        <v>664000.00000000093</v>
      </c>
    </row>
    <row r="321" spans="1:29" x14ac:dyDescent="0.15">
      <c r="A321">
        <v>2</v>
      </c>
      <c r="B321" s="1">
        <v>42332</v>
      </c>
      <c r="C321">
        <v>260</v>
      </c>
      <c r="D321">
        <v>260.2</v>
      </c>
      <c r="E321">
        <v>257.5</v>
      </c>
      <c r="F321">
        <v>258.39999999999998</v>
      </c>
      <c r="G321">
        <v>114860500</v>
      </c>
      <c r="H321" s="2">
        <f t="shared" si="84"/>
        <v>29679953199.999996</v>
      </c>
      <c r="I321">
        <f t="shared" si="78"/>
        <v>-2.7000000000000455</v>
      </c>
      <c r="J321" t="str">
        <f t="shared" si="85"/>
        <v/>
      </c>
      <c r="L321">
        <f t="shared" si="79"/>
        <v>2.7000000000000455</v>
      </c>
      <c r="M321">
        <f t="shared" si="86"/>
        <v>2.7000000000000455</v>
      </c>
      <c r="N321">
        <f t="shared" si="87"/>
        <v>-2.7000000000000455</v>
      </c>
      <c r="O321" s="2">
        <f t="shared" si="80"/>
        <v>5000</v>
      </c>
      <c r="P321" s="2">
        <f t="shared" si="88"/>
        <v>13500.000000000227</v>
      </c>
      <c r="Q321" s="2">
        <f t="shared" si="81"/>
        <v>1305500</v>
      </c>
      <c r="R321" s="2" t="str">
        <f t="shared" si="89"/>
        <v>uri</v>
      </c>
      <c r="S321" s="2" t="str">
        <f t="shared" si="90"/>
        <v>kai</v>
      </c>
      <c r="T321" s="2" t="str">
        <f t="shared" si="91"/>
        <v>uri</v>
      </c>
      <c r="U321" s="2">
        <f t="shared" si="92"/>
        <v>1305500</v>
      </c>
      <c r="V321" s="2">
        <f t="shared" si="93"/>
        <v>1512</v>
      </c>
      <c r="W321" s="2" t="str">
        <f t="shared" si="96"/>
        <v/>
      </c>
      <c r="X321" s="2">
        <f t="shared" si="94"/>
        <v>208.88</v>
      </c>
      <c r="Y321" s="6">
        <f t="shared" si="82"/>
        <v>1292000</v>
      </c>
      <c r="Z321" s="6">
        <f t="shared" si="83"/>
        <v>0</v>
      </c>
      <c r="AA321" s="4">
        <f>SUM(P321:$P$759)+$Z$25</f>
        <v>1956000.0000000005</v>
      </c>
      <c r="AB321" s="4">
        <f>SUM(V321:$W$759)</f>
        <v>261920.88000000009</v>
      </c>
      <c r="AC321" s="4">
        <f t="shared" si="95"/>
        <v>664000.00000000047</v>
      </c>
    </row>
    <row r="322" spans="1:29" x14ac:dyDescent="0.15">
      <c r="A322">
        <v>2</v>
      </c>
      <c r="B322" s="1">
        <v>42328</v>
      </c>
      <c r="C322">
        <v>259.39999999999998</v>
      </c>
      <c r="D322">
        <v>261.10000000000002</v>
      </c>
      <c r="E322">
        <v>257</v>
      </c>
      <c r="F322">
        <v>261.10000000000002</v>
      </c>
      <c r="G322">
        <v>89764500</v>
      </c>
      <c r="H322" s="2">
        <f t="shared" si="84"/>
        <v>23437510950.000004</v>
      </c>
      <c r="I322">
        <f t="shared" si="78"/>
        <v>0.70000000000004547</v>
      </c>
      <c r="J322" t="str">
        <f t="shared" si="85"/>
        <v>高値割、安値割</v>
      </c>
      <c r="L322">
        <f t="shared" si="79"/>
        <v>0.70000000000004547</v>
      </c>
      <c r="M322">
        <f t="shared" si="86"/>
        <v>0.70000000000004547</v>
      </c>
      <c r="N322">
        <f t="shared" si="87"/>
        <v>-0.70000000000004547</v>
      </c>
      <c r="O322" s="2">
        <f t="shared" si="80"/>
        <v>5000</v>
      </c>
      <c r="P322" s="2">
        <f t="shared" si="88"/>
        <v>3500.0000000002274</v>
      </c>
      <c r="Q322" s="2">
        <f t="shared" si="81"/>
        <v>1302000</v>
      </c>
      <c r="R322" s="2" t="str">
        <f t="shared" si="89"/>
        <v>kai</v>
      </c>
      <c r="S322" s="2" t="str">
        <f t="shared" si="90"/>
        <v>uri</v>
      </c>
      <c r="T322" s="2" t="str">
        <f t="shared" si="91"/>
        <v>kai</v>
      </c>
      <c r="U322" s="2" t="str">
        <f t="shared" si="92"/>
        <v/>
      </c>
      <c r="V322" s="2" t="str">
        <f t="shared" si="93"/>
        <v/>
      </c>
      <c r="W322" s="2">
        <f t="shared" si="96"/>
        <v>104.16</v>
      </c>
      <c r="X322" s="2" t="str">
        <f t="shared" si="94"/>
        <v/>
      </c>
      <c r="Y322" s="6">
        <f t="shared" si="82"/>
        <v>1305500</v>
      </c>
      <c r="Z322" s="6">
        <f t="shared" si="83"/>
        <v>0</v>
      </c>
      <c r="AA322" s="4">
        <f>SUM(P322:$P$759)+$Z$25</f>
        <v>1942500.0000000005</v>
      </c>
      <c r="AB322" s="4">
        <f>SUM(V322:$W$759)</f>
        <v>260408.88000000006</v>
      </c>
      <c r="AC322" s="4">
        <f t="shared" si="95"/>
        <v>637000.00000000047</v>
      </c>
    </row>
    <row r="323" spans="1:29" x14ac:dyDescent="0.15">
      <c r="A323">
        <v>2</v>
      </c>
      <c r="B323" s="1">
        <v>42327</v>
      </c>
      <c r="C323">
        <v>262.2</v>
      </c>
      <c r="D323">
        <v>263.2</v>
      </c>
      <c r="E323">
        <v>259.60000000000002</v>
      </c>
      <c r="F323">
        <v>260.39999999999998</v>
      </c>
      <c r="G323">
        <v>180573500</v>
      </c>
      <c r="H323" s="2">
        <f t="shared" si="84"/>
        <v>47021339399.999992</v>
      </c>
      <c r="I323">
        <f t="shared" si="78"/>
        <v>0.39999999999997726</v>
      </c>
      <c r="J323" t="str">
        <f t="shared" si="85"/>
        <v>高値超、安値超</v>
      </c>
      <c r="L323">
        <f t="shared" si="79"/>
        <v>0.39999999999997726</v>
      </c>
      <c r="M323">
        <f t="shared" si="86"/>
        <v>0.39999999999997726</v>
      </c>
      <c r="N323">
        <f t="shared" si="87"/>
        <v>0.39999999999997726</v>
      </c>
      <c r="O323" s="2">
        <f t="shared" si="80"/>
        <v>5000</v>
      </c>
      <c r="P323" s="2">
        <f t="shared" si="88"/>
        <v>1999.9999999998863</v>
      </c>
      <c r="Q323" s="2">
        <f t="shared" si="81"/>
        <v>1300000</v>
      </c>
      <c r="R323" s="2" t="str">
        <f t="shared" si="89"/>
        <v>kai</v>
      </c>
      <c r="S323" s="2" t="str">
        <f t="shared" si="90"/>
        <v>kai</v>
      </c>
      <c r="T323" s="2" t="str">
        <f t="shared" si="91"/>
        <v>kai</v>
      </c>
      <c r="U323" s="2" t="str">
        <f t="shared" si="92"/>
        <v/>
      </c>
      <c r="V323" s="2" t="str">
        <f t="shared" si="93"/>
        <v/>
      </c>
      <c r="W323" s="2">
        <f t="shared" si="96"/>
        <v>104</v>
      </c>
      <c r="X323" s="2" t="str">
        <f t="shared" si="94"/>
        <v/>
      </c>
      <c r="Y323" s="6">
        <f t="shared" si="82"/>
        <v>1302000</v>
      </c>
      <c r="Z323" s="6">
        <f t="shared" si="83"/>
        <v>0</v>
      </c>
      <c r="AA323" s="4">
        <f>SUM(P323:$P$759)+$Z$25</f>
        <v>1939000.0000000005</v>
      </c>
      <c r="AB323" s="4">
        <f>SUM(V323:$W$759)</f>
        <v>260304.72000000009</v>
      </c>
      <c r="AC323" s="4">
        <f t="shared" si="95"/>
        <v>637000.00000000047</v>
      </c>
    </row>
    <row r="324" spans="1:29" x14ac:dyDescent="0.15">
      <c r="A324">
        <v>2</v>
      </c>
      <c r="B324" s="1">
        <v>42326</v>
      </c>
      <c r="C324">
        <v>259.2</v>
      </c>
      <c r="D324">
        <v>261</v>
      </c>
      <c r="E324">
        <v>258.60000000000002</v>
      </c>
      <c r="F324">
        <v>260</v>
      </c>
      <c r="G324">
        <v>146369200</v>
      </c>
      <c r="H324" s="2">
        <f t="shared" si="84"/>
        <v>38055992000</v>
      </c>
      <c r="I324">
        <f t="shared" si="78"/>
        <v>1.8999999999999773</v>
      </c>
      <c r="J324" t="str">
        <f t="shared" si="85"/>
        <v/>
      </c>
      <c r="L324">
        <f t="shared" si="79"/>
        <v>1.8999999999999773</v>
      </c>
      <c r="M324">
        <f t="shared" si="86"/>
        <v>1.8999999999999773</v>
      </c>
      <c r="N324">
        <f t="shared" si="87"/>
        <v>-1.8999999999999773</v>
      </c>
      <c r="O324" s="2">
        <f t="shared" si="80"/>
        <v>5000</v>
      </c>
      <c r="P324" s="2">
        <f t="shared" si="88"/>
        <v>9499.9999999998872</v>
      </c>
      <c r="Q324" s="2">
        <f t="shared" si="81"/>
        <v>1290500</v>
      </c>
      <c r="R324" s="2" t="str">
        <f t="shared" si="89"/>
        <v>kai</v>
      </c>
      <c r="S324" s="2" t="str">
        <f t="shared" si="90"/>
        <v>uri</v>
      </c>
      <c r="T324" s="2" t="str">
        <f t="shared" si="91"/>
        <v>kai</v>
      </c>
      <c r="U324" s="2" t="str">
        <f t="shared" si="92"/>
        <v/>
      </c>
      <c r="V324" s="2" t="str">
        <f t="shared" si="93"/>
        <v/>
      </c>
      <c r="W324" s="2">
        <f t="shared" si="96"/>
        <v>103.24</v>
      </c>
      <c r="X324" s="2" t="str">
        <f t="shared" si="94"/>
        <v/>
      </c>
      <c r="Y324" s="6">
        <f t="shared" si="82"/>
        <v>1300000</v>
      </c>
      <c r="Z324" s="6">
        <f t="shared" si="83"/>
        <v>0</v>
      </c>
      <c r="AA324" s="4">
        <f>SUM(P324:$P$759)+$Z$25</f>
        <v>1937000.0000000005</v>
      </c>
      <c r="AB324" s="4">
        <f>SUM(V324:$W$759)</f>
        <v>260200.72000000009</v>
      </c>
      <c r="AC324" s="4">
        <f t="shared" si="95"/>
        <v>637000.00000000047</v>
      </c>
    </row>
    <row r="325" spans="1:29" x14ac:dyDescent="0.15">
      <c r="A325">
        <v>2</v>
      </c>
      <c r="B325" s="1">
        <v>42325</v>
      </c>
      <c r="C325">
        <v>260</v>
      </c>
      <c r="D325">
        <v>261.7</v>
      </c>
      <c r="E325">
        <v>258</v>
      </c>
      <c r="F325">
        <v>258.10000000000002</v>
      </c>
      <c r="G325">
        <v>192687100</v>
      </c>
      <c r="H325" s="2">
        <f t="shared" si="84"/>
        <v>49732540510.000008</v>
      </c>
      <c r="I325">
        <f t="shared" si="78"/>
        <v>0.70000000000004547</v>
      </c>
      <c r="J325" t="str">
        <f t="shared" si="85"/>
        <v>高値超、安値超</v>
      </c>
      <c r="L325">
        <f t="shared" si="79"/>
        <v>0.70000000000004547</v>
      </c>
      <c r="M325">
        <f t="shared" si="86"/>
        <v>0.70000000000004547</v>
      </c>
      <c r="N325">
        <f t="shared" si="87"/>
        <v>-0.70000000000004547</v>
      </c>
      <c r="O325" s="2">
        <f t="shared" si="80"/>
        <v>5000</v>
      </c>
      <c r="P325" s="2">
        <f t="shared" si="88"/>
        <v>3500.0000000002274</v>
      </c>
      <c r="Q325" s="2">
        <f t="shared" si="81"/>
        <v>1287000</v>
      </c>
      <c r="R325" s="2" t="str">
        <f t="shared" si="89"/>
        <v>kai</v>
      </c>
      <c r="S325" s="2" t="str">
        <f t="shared" si="90"/>
        <v>uri</v>
      </c>
      <c r="T325" s="2" t="str">
        <f t="shared" si="91"/>
        <v>kai</v>
      </c>
      <c r="U325" s="2">
        <f t="shared" si="92"/>
        <v>1287000</v>
      </c>
      <c r="V325" s="2">
        <f t="shared" si="93"/>
        <v>1512</v>
      </c>
      <c r="W325" s="2">
        <f t="shared" si="96"/>
        <v>205.92</v>
      </c>
      <c r="X325" s="2" t="str">
        <f t="shared" si="94"/>
        <v/>
      </c>
      <c r="Y325" s="6">
        <f t="shared" si="82"/>
        <v>1290500</v>
      </c>
      <c r="Z325" s="6">
        <f t="shared" si="83"/>
        <v>0</v>
      </c>
      <c r="AA325" s="4">
        <f>SUM(P325:$P$759)+$Z$25</f>
        <v>1927500.0000000005</v>
      </c>
      <c r="AB325" s="4">
        <f>SUM(V325:$W$759)</f>
        <v>260097.4800000001</v>
      </c>
      <c r="AC325" s="4">
        <f t="shared" si="95"/>
        <v>637000.00000000047</v>
      </c>
    </row>
    <row r="326" spans="1:29" x14ac:dyDescent="0.15">
      <c r="A326">
        <v>2</v>
      </c>
      <c r="B326" s="1">
        <v>42324</v>
      </c>
      <c r="C326">
        <v>254</v>
      </c>
      <c r="D326">
        <v>258.5</v>
      </c>
      <c r="E326">
        <v>253.6</v>
      </c>
      <c r="F326">
        <v>257.39999999999998</v>
      </c>
      <c r="G326">
        <v>126183700</v>
      </c>
      <c r="H326" s="2">
        <f t="shared" si="84"/>
        <v>32479684379.999996</v>
      </c>
      <c r="I326">
        <f t="shared" si="78"/>
        <v>0.5</v>
      </c>
      <c r="J326" t="str">
        <f t="shared" si="85"/>
        <v>高値超、安値超</v>
      </c>
      <c r="L326">
        <f t="shared" si="79"/>
        <v>-0.5</v>
      </c>
      <c r="M326">
        <f t="shared" si="86"/>
        <v>-0.5</v>
      </c>
      <c r="N326">
        <f t="shared" si="87"/>
        <v>0.5</v>
      </c>
      <c r="O326" s="2">
        <f t="shared" si="80"/>
        <v>5000</v>
      </c>
      <c r="P326" s="2">
        <f t="shared" si="88"/>
        <v>-2500</v>
      </c>
      <c r="Q326" s="2">
        <f t="shared" si="81"/>
        <v>1284500</v>
      </c>
      <c r="R326" s="2" t="str">
        <f t="shared" si="89"/>
        <v>uri</v>
      </c>
      <c r="S326" s="2" t="str">
        <f t="shared" si="90"/>
        <v>kai</v>
      </c>
      <c r="T326" s="2" t="str">
        <f t="shared" si="91"/>
        <v>uri</v>
      </c>
      <c r="U326" s="2">
        <f t="shared" si="92"/>
        <v>1284500</v>
      </c>
      <c r="V326" s="2">
        <f t="shared" si="93"/>
        <v>1512</v>
      </c>
      <c r="W326" s="2" t="str">
        <f t="shared" si="96"/>
        <v/>
      </c>
      <c r="X326" s="2">
        <f t="shared" si="94"/>
        <v>205.52</v>
      </c>
      <c r="Y326" s="6">
        <f t="shared" si="82"/>
        <v>1287000</v>
      </c>
      <c r="Z326" s="6">
        <f t="shared" si="83"/>
        <v>0</v>
      </c>
      <c r="AA326" s="4">
        <f>SUM(P326:$P$759)+$Z$25</f>
        <v>1924000.0000000005</v>
      </c>
      <c r="AB326" s="4">
        <f>SUM(V326:$W$759)</f>
        <v>258379.56000000008</v>
      </c>
      <c r="AC326" s="4">
        <f t="shared" si="95"/>
        <v>637000.00000000047</v>
      </c>
    </row>
    <row r="327" spans="1:29" x14ac:dyDescent="0.15">
      <c r="A327">
        <v>2</v>
      </c>
      <c r="B327" s="1">
        <v>42321</v>
      </c>
      <c r="C327">
        <v>254.5</v>
      </c>
      <c r="D327">
        <v>257.5</v>
      </c>
      <c r="E327">
        <v>253.3</v>
      </c>
      <c r="F327">
        <v>256.89999999999998</v>
      </c>
      <c r="G327">
        <v>148551700</v>
      </c>
      <c r="H327" s="2">
        <f t="shared" si="84"/>
        <v>38162931730</v>
      </c>
      <c r="I327">
        <f t="shared" si="78"/>
        <v>-0.20000000000004547</v>
      </c>
      <c r="J327" t="str">
        <f t="shared" si="85"/>
        <v>高値割、安値割</v>
      </c>
      <c r="L327">
        <f t="shared" si="79"/>
        <v>-0.20000000000004547</v>
      </c>
      <c r="M327">
        <f t="shared" si="86"/>
        <v>-0.20000000000004547</v>
      </c>
      <c r="N327">
        <f t="shared" si="87"/>
        <v>-0.20000000000004547</v>
      </c>
      <c r="O327" s="2">
        <f t="shared" si="80"/>
        <v>5000</v>
      </c>
      <c r="P327" s="2">
        <f t="shared" si="88"/>
        <v>-1000.0000000002274</v>
      </c>
      <c r="Q327" s="2">
        <f t="shared" si="81"/>
        <v>1285500</v>
      </c>
      <c r="R327" s="2" t="str">
        <f t="shared" si="89"/>
        <v>kai</v>
      </c>
      <c r="S327" s="2" t="str">
        <f t="shared" si="90"/>
        <v>kai</v>
      </c>
      <c r="T327" s="2" t="str">
        <f t="shared" si="91"/>
        <v>kai</v>
      </c>
      <c r="U327" s="2" t="str">
        <f t="shared" si="92"/>
        <v/>
      </c>
      <c r="V327" s="2" t="str">
        <f t="shared" si="93"/>
        <v/>
      </c>
      <c r="W327" s="2">
        <f t="shared" si="96"/>
        <v>102.84</v>
      </c>
      <c r="X327" s="2" t="str">
        <f t="shared" si="94"/>
        <v/>
      </c>
      <c r="Y327" s="6">
        <f t="shared" si="82"/>
        <v>1284500</v>
      </c>
      <c r="Z327" s="6">
        <f t="shared" si="83"/>
        <v>0</v>
      </c>
      <c r="AA327" s="4">
        <f>SUM(P327:$P$759)+$Z$25</f>
        <v>1926500.0000000005</v>
      </c>
      <c r="AB327" s="4">
        <f>SUM(V327:$W$759)</f>
        <v>256867.56000000008</v>
      </c>
      <c r="AC327" s="4">
        <f t="shared" si="95"/>
        <v>642000.00000000047</v>
      </c>
    </row>
    <row r="328" spans="1:29" x14ac:dyDescent="0.15">
      <c r="A328">
        <v>2</v>
      </c>
      <c r="B328" s="1">
        <v>42320</v>
      </c>
      <c r="C328">
        <v>258.10000000000002</v>
      </c>
      <c r="D328">
        <v>258.89999999999998</v>
      </c>
      <c r="E328">
        <v>256.5</v>
      </c>
      <c r="F328">
        <v>257.10000000000002</v>
      </c>
      <c r="G328">
        <v>160115800</v>
      </c>
      <c r="H328" s="2">
        <f t="shared" si="84"/>
        <v>41165772180</v>
      </c>
      <c r="I328">
        <f t="shared" si="78"/>
        <v>-1.5999999999999659</v>
      </c>
      <c r="J328" t="str">
        <f t="shared" si="85"/>
        <v/>
      </c>
      <c r="L328">
        <f t="shared" si="79"/>
        <v>-1.5999999999999659</v>
      </c>
      <c r="M328">
        <f t="shared" si="86"/>
        <v>-1.5999999999999659</v>
      </c>
      <c r="N328">
        <f t="shared" si="87"/>
        <v>1.5999999999999659</v>
      </c>
      <c r="O328" s="2">
        <f t="shared" si="80"/>
        <v>5000</v>
      </c>
      <c r="P328" s="2">
        <f t="shared" si="88"/>
        <v>-7999.999999999829</v>
      </c>
      <c r="Q328" s="2">
        <f t="shared" si="81"/>
        <v>1293500</v>
      </c>
      <c r="R328" s="2" t="str">
        <f t="shared" si="89"/>
        <v>kai</v>
      </c>
      <c r="S328" s="2" t="str">
        <f t="shared" si="90"/>
        <v>uri</v>
      </c>
      <c r="T328" s="2" t="str">
        <f t="shared" si="91"/>
        <v>kai</v>
      </c>
      <c r="U328" s="2" t="str">
        <f t="shared" si="92"/>
        <v/>
      </c>
      <c r="V328" s="2" t="str">
        <f t="shared" si="93"/>
        <v/>
      </c>
      <c r="W328" s="2">
        <f t="shared" si="96"/>
        <v>103.48</v>
      </c>
      <c r="X328" s="2" t="str">
        <f t="shared" si="94"/>
        <v/>
      </c>
      <c r="Y328" s="6">
        <f t="shared" si="82"/>
        <v>1285500</v>
      </c>
      <c r="Z328" s="6">
        <f t="shared" si="83"/>
        <v>0</v>
      </c>
      <c r="AA328" s="4">
        <f>SUM(P328:$P$759)+$Z$25</f>
        <v>1927500.0000000005</v>
      </c>
      <c r="AB328" s="4">
        <f>SUM(V328:$W$759)</f>
        <v>256764.72000000009</v>
      </c>
      <c r="AC328" s="4">
        <f t="shared" si="95"/>
        <v>642000.00000000047</v>
      </c>
    </row>
    <row r="329" spans="1:29" x14ac:dyDescent="0.15">
      <c r="A329">
        <v>2</v>
      </c>
      <c r="B329" s="1">
        <v>42319</v>
      </c>
      <c r="C329">
        <v>256.8</v>
      </c>
      <c r="D329">
        <v>259.3</v>
      </c>
      <c r="E329">
        <v>256.3</v>
      </c>
      <c r="F329">
        <v>258.7</v>
      </c>
      <c r="G329">
        <v>154896700</v>
      </c>
      <c r="H329" s="2">
        <f t="shared" si="84"/>
        <v>40071776290</v>
      </c>
      <c r="I329">
        <f t="shared" si="78"/>
        <v>0.80000000000001137</v>
      </c>
      <c r="J329" t="str">
        <f t="shared" si="85"/>
        <v>高値超、安値超</v>
      </c>
      <c r="L329">
        <f t="shared" si="79"/>
        <v>0.80000000000001137</v>
      </c>
      <c r="M329">
        <f t="shared" si="86"/>
        <v>0.80000000000001137</v>
      </c>
      <c r="N329">
        <f t="shared" si="87"/>
        <v>-0.80000000000001137</v>
      </c>
      <c r="O329" s="2">
        <f t="shared" si="80"/>
        <v>5000</v>
      </c>
      <c r="P329" s="2">
        <f t="shared" si="88"/>
        <v>4000.0000000000568</v>
      </c>
      <c r="Q329" s="2">
        <f t="shared" si="81"/>
        <v>1289500</v>
      </c>
      <c r="R329" s="2" t="str">
        <f t="shared" si="89"/>
        <v>kai</v>
      </c>
      <c r="S329" s="2" t="str">
        <f t="shared" si="90"/>
        <v>uri</v>
      </c>
      <c r="T329" s="2" t="str">
        <f t="shared" si="91"/>
        <v>kai</v>
      </c>
      <c r="U329" s="2" t="str">
        <f t="shared" si="92"/>
        <v/>
      </c>
      <c r="V329" s="2" t="str">
        <f t="shared" si="93"/>
        <v/>
      </c>
      <c r="W329" s="2">
        <f t="shared" si="96"/>
        <v>103.16</v>
      </c>
      <c r="X329" s="2" t="str">
        <f t="shared" si="94"/>
        <v/>
      </c>
      <c r="Y329" s="6">
        <f t="shared" si="82"/>
        <v>1293500</v>
      </c>
      <c r="Z329" s="6">
        <f t="shared" si="83"/>
        <v>0</v>
      </c>
      <c r="AA329" s="4">
        <f>SUM(P329:$P$759)+$Z$25</f>
        <v>1935500.0000000005</v>
      </c>
      <c r="AB329" s="4">
        <f>SUM(V329:$W$759)</f>
        <v>256661.24000000008</v>
      </c>
      <c r="AC329" s="4">
        <f t="shared" si="95"/>
        <v>642000.00000000047</v>
      </c>
    </row>
    <row r="330" spans="1:29" x14ac:dyDescent="0.15">
      <c r="A330">
        <v>2</v>
      </c>
      <c r="B330" s="1">
        <v>42318</v>
      </c>
      <c r="C330">
        <v>253</v>
      </c>
      <c r="D330">
        <v>258.8</v>
      </c>
      <c r="E330">
        <v>253</v>
      </c>
      <c r="F330">
        <v>257.89999999999998</v>
      </c>
      <c r="G330">
        <v>175194500</v>
      </c>
      <c r="H330" s="2">
        <f t="shared" si="84"/>
        <v>45182661549.999992</v>
      </c>
      <c r="I330">
        <f t="shared" si="78"/>
        <v>1.2999999999999545</v>
      </c>
      <c r="J330" t="str">
        <f t="shared" si="85"/>
        <v>高値超、安値超</v>
      </c>
      <c r="L330">
        <f t="shared" si="79"/>
        <v>1.2999999999999545</v>
      </c>
      <c r="M330">
        <f t="shared" si="86"/>
        <v>1.2999999999999545</v>
      </c>
      <c r="N330">
        <f t="shared" si="87"/>
        <v>-1.2999999999999545</v>
      </c>
      <c r="O330" s="2">
        <f t="shared" si="80"/>
        <v>5000</v>
      </c>
      <c r="P330" s="2">
        <f t="shared" si="88"/>
        <v>6499.9999999997726</v>
      </c>
      <c r="Q330" s="2">
        <f t="shared" si="81"/>
        <v>1283000</v>
      </c>
      <c r="R330" s="2" t="str">
        <f t="shared" si="89"/>
        <v>kai</v>
      </c>
      <c r="S330" s="2" t="str">
        <f t="shared" si="90"/>
        <v>uri</v>
      </c>
      <c r="T330" s="2" t="str">
        <f t="shared" si="91"/>
        <v>kai</v>
      </c>
      <c r="U330" s="2" t="str">
        <f t="shared" si="92"/>
        <v/>
      </c>
      <c r="V330" s="2" t="str">
        <f t="shared" si="93"/>
        <v/>
      </c>
      <c r="W330" s="2">
        <f t="shared" si="96"/>
        <v>102.64</v>
      </c>
      <c r="X330" s="2" t="str">
        <f t="shared" si="94"/>
        <v/>
      </c>
      <c r="Y330" s="6">
        <f t="shared" si="82"/>
        <v>1289500</v>
      </c>
      <c r="Z330" s="6">
        <f t="shared" si="83"/>
        <v>0</v>
      </c>
      <c r="AA330" s="4">
        <f>SUM(P330:$P$759)+$Z$25</f>
        <v>1931500.0000000005</v>
      </c>
      <c r="AB330" s="4">
        <f>SUM(V330:$W$759)</f>
        <v>256558.08000000007</v>
      </c>
      <c r="AC330" s="4">
        <f t="shared" si="95"/>
        <v>642000.00000000047</v>
      </c>
    </row>
    <row r="331" spans="1:29" x14ac:dyDescent="0.15">
      <c r="A331">
        <v>2</v>
      </c>
      <c r="B331" s="1">
        <v>42317</v>
      </c>
      <c r="C331">
        <v>251.6</v>
      </c>
      <c r="D331">
        <v>257.89999999999998</v>
      </c>
      <c r="E331">
        <v>251.6</v>
      </c>
      <c r="F331">
        <v>256.60000000000002</v>
      </c>
      <c r="G331">
        <v>236021300</v>
      </c>
      <c r="H331" s="2">
        <f t="shared" si="84"/>
        <v>60563065580.000008</v>
      </c>
      <c r="I331">
        <f t="shared" si="78"/>
        <v>7.8000000000000114</v>
      </c>
      <c r="J331" t="str">
        <f t="shared" si="85"/>
        <v>高値超、安値超</v>
      </c>
      <c r="L331">
        <f t="shared" si="79"/>
        <v>7.8000000000000114</v>
      </c>
      <c r="M331">
        <f t="shared" si="86"/>
        <v>7.8000000000000114</v>
      </c>
      <c r="N331">
        <f t="shared" si="87"/>
        <v>-7.8000000000000114</v>
      </c>
      <c r="O331" s="2">
        <f t="shared" si="80"/>
        <v>5000</v>
      </c>
      <c r="P331" s="2">
        <f t="shared" si="88"/>
        <v>39000.000000000058</v>
      </c>
      <c r="Q331" s="2">
        <f t="shared" si="81"/>
        <v>1244000</v>
      </c>
      <c r="R331" s="2" t="str">
        <f t="shared" si="89"/>
        <v>kai</v>
      </c>
      <c r="S331" s="2" t="str">
        <f t="shared" si="90"/>
        <v>uri</v>
      </c>
      <c r="T331" s="2" t="str">
        <f t="shared" si="91"/>
        <v>kai</v>
      </c>
      <c r="U331" s="2" t="str">
        <f t="shared" si="92"/>
        <v/>
      </c>
      <c r="V331" s="2" t="str">
        <f t="shared" si="93"/>
        <v/>
      </c>
      <c r="W331" s="2">
        <f t="shared" si="96"/>
        <v>99.52</v>
      </c>
      <c r="X331" s="2" t="str">
        <f t="shared" si="94"/>
        <v/>
      </c>
      <c r="Y331" s="6">
        <f t="shared" si="82"/>
        <v>1283000</v>
      </c>
      <c r="Z331" s="6">
        <f t="shared" si="83"/>
        <v>0</v>
      </c>
      <c r="AA331" s="4">
        <f>SUM(P331:$P$759)+$Z$25</f>
        <v>1925000.0000000005</v>
      </c>
      <c r="AB331" s="4">
        <f>SUM(V331:$W$759)</f>
        <v>256455.44000000006</v>
      </c>
      <c r="AC331" s="4">
        <f t="shared" si="95"/>
        <v>642000.00000000047</v>
      </c>
    </row>
    <row r="332" spans="1:29" x14ac:dyDescent="0.15">
      <c r="A332">
        <v>2</v>
      </c>
      <c r="B332" s="1">
        <v>42314</v>
      </c>
      <c r="C332">
        <v>249</v>
      </c>
      <c r="D332">
        <v>249.4</v>
      </c>
      <c r="E332">
        <v>247.1</v>
      </c>
      <c r="F332">
        <v>248.8</v>
      </c>
      <c r="G332">
        <v>92172700</v>
      </c>
      <c r="H332" s="2">
        <f t="shared" si="84"/>
        <v>22932567760</v>
      </c>
      <c r="I332">
        <f t="shared" si="78"/>
        <v>0.60000000000002274</v>
      </c>
      <c r="J332" t="str">
        <f t="shared" si="85"/>
        <v>高値超、安値超</v>
      </c>
      <c r="L332">
        <f t="shared" si="79"/>
        <v>0.60000000000002274</v>
      </c>
      <c r="M332">
        <f t="shared" si="86"/>
        <v>0.60000000000002274</v>
      </c>
      <c r="N332">
        <f t="shared" si="87"/>
        <v>-0.60000000000002274</v>
      </c>
      <c r="O332" s="2">
        <f t="shared" si="80"/>
        <v>5000</v>
      </c>
      <c r="P332" s="2">
        <f t="shared" si="88"/>
        <v>3000.0000000001137</v>
      </c>
      <c r="Q332" s="2">
        <f t="shared" si="81"/>
        <v>1241000</v>
      </c>
      <c r="R332" s="2" t="str">
        <f t="shared" si="89"/>
        <v>kai</v>
      </c>
      <c r="S332" s="2" t="str">
        <f t="shared" si="90"/>
        <v>uri</v>
      </c>
      <c r="T332" s="2" t="str">
        <f t="shared" si="91"/>
        <v>kai</v>
      </c>
      <c r="U332" s="2" t="str">
        <f t="shared" si="92"/>
        <v/>
      </c>
      <c r="V332" s="2" t="str">
        <f t="shared" si="93"/>
        <v/>
      </c>
      <c r="W332" s="2">
        <f t="shared" si="96"/>
        <v>99.28</v>
      </c>
      <c r="X332" s="2" t="str">
        <f t="shared" si="94"/>
        <v/>
      </c>
      <c r="Y332" s="6">
        <f t="shared" si="82"/>
        <v>1244000</v>
      </c>
      <c r="Z332" s="6">
        <f t="shared" si="83"/>
        <v>0</v>
      </c>
      <c r="AA332" s="4">
        <f>SUM(P332:$P$759)+$Z$25</f>
        <v>1886000.0000000005</v>
      </c>
      <c r="AB332" s="4">
        <f>SUM(V332:$W$759)</f>
        <v>256355.92000000007</v>
      </c>
      <c r="AC332" s="4">
        <f t="shared" si="95"/>
        <v>642000.00000000047</v>
      </c>
    </row>
    <row r="333" spans="1:29" x14ac:dyDescent="0.15">
      <c r="A333">
        <v>2</v>
      </c>
      <c r="B333" s="1">
        <v>42313</v>
      </c>
      <c r="C333">
        <v>245.3</v>
      </c>
      <c r="D333">
        <v>248.7</v>
      </c>
      <c r="E333">
        <v>245.2</v>
      </c>
      <c r="F333">
        <v>248.2</v>
      </c>
      <c r="G333">
        <v>132929300</v>
      </c>
      <c r="H333" s="2">
        <f t="shared" si="84"/>
        <v>32993052260</v>
      </c>
      <c r="I333">
        <f t="shared" si="78"/>
        <v>3.3999999999999773</v>
      </c>
      <c r="J333" t="str">
        <f t="shared" si="85"/>
        <v>高値超、安値超</v>
      </c>
      <c r="L333">
        <f t="shared" si="79"/>
        <v>3.3999999999999773</v>
      </c>
      <c r="M333">
        <f t="shared" si="86"/>
        <v>3.3999999999999773</v>
      </c>
      <c r="N333">
        <f t="shared" si="87"/>
        <v>-3.3999999999999773</v>
      </c>
      <c r="O333" s="2">
        <f t="shared" si="80"/>
        <v>5000</v>
      </c>
      <c r="P333" s="2">
        <f t="shared" si="88"/>
        <v>16999.999999999887</v>
      </c>
      <c r="Q333" s="2">
        <f t="shared" si="81"/>
        <v>1224000</v>
      </c>
      <c r="R333" s="2" t="str">
        <f t="shared" si="89"/>
        <v>kai</v>
      </c>
      <c r="S333" s="2" t="str">
        <f t="shared" si="90"/>
        <v>uri</v>
      </c>
      <c r="T333" s="2" t="str">
        <f t="shared" si="91"/>
        <v>kai</v>
      </c>
      <c r="U333" s="2">
        <f t="shared" si="92"/>
        <v>1224000</v>
      </c>
      <c r="V333" s="2">
        <f t="shared" si="93"/>
        <v>1512</v>
      </c>
      <c r="W333" s="2">
        <f t="shared" si="96"/>
        <v>195.84</v>
      </c>
      <c r="X333" s="2" t="str">
        <f t="shared" si="94"/>
        <v/>
      </c>
      <c r="Y333" s="6">
        <f t="shared" si="82"/>
        <v>1241000</v>
      </c>
      <c r="Z333" s="6">
        <f t="shared" si="83"/>
        <v>0</v>
      </c>
      <c r="AA333" s="4">
        <f>SUM(P333:$P$759)+$Z$25</f>
        <v>1883000.0000000005</v>
      </c>
      <c r="AB333" s="4">
        <f>SUM(V333:$W$759)</f>
        <v>256256.64000000007</v>
      </c>
      <c r="AC333" s="4">
        <f t="shared" si="95"/>
        <v>642000.00000000047</v>
      </c>
    </row>
    <row r="334" spans="1:29" x14ac:dyDescent="0.15">
      <c r="A334">
        <v>2</v>
      </c>
      <c r="B334" s="1">
        <v>42312</v>
      </c>
      <c r="C334">
        <v>245.3</v>
      </c>
      <c r="D334">
        <v>248.1</v>
      </c>
      <c r="E334">
        <v>244.4</v>
      </c>
      <c r="F334">
        <v>244.8</v>
      </c>
      <c r="G334">
        <v>135523800</v>
      </c>
      <c r="H334" s="2">
        <f t="shared" si="84"/>
        <v>33176226240</v>
      </c>
      <c r="I334">
        <f t="shared" si="78"/>
        <v>0.60000000000002274</v>
      </c>
      <c r="J334" t="str">
        <f t="shared" si="85"/>
        <v>高値超、安値超</v>
      </c>
      <c r="L334">
        <f t="shared" si="79"/>
        <v>-0.60000000000002274</v>
      </c>
      <c r="M334">
        <f t="shared" si="86"/>
        <v>-0.60000000000002274</v>
      </c>
      <c r="N334">
        <f t="shared" si="87"/>
        <v>0.60000000000002274</v>
      </c>
      <c r="O334" s="2">
        <f t="shared" si="80"/>
        <v>5000</v>
      </c>
      <c r="P334" s="2">
        <f t="shared" si="88"/>
        <v>-3000.0000000001137</v>
      </c>
      <c r="Q334" s="2">
        <f t="shared" si="81"/>
        <v>1221000</v>
      </c>
      <c r="R334" s="2" t="str">
        <f t="shared" si="89"/>
        <v>uri</v>
      </c>
      <c r="S334" s="2" t="str">
        <f t="shared" si="90"/>
        <v>kai</v>
      </c>
      <c r="T334" s="2" t="str">
        <f t="shared" si="91"/>
        <v>uri</v>
      </c>
      <c r="U334" s="2">
        <f t="shared" si="92"/>
        <v>1221000</v>
      </c>
      <c r="V334" s="2">
        <f t="shared" si="93"/>
        <v>1512</v>
      </c>
      <c r="W334" s="2" t="str">
        <f t="shared" si="96"/>
        <v/>
      </c>
      <c r="X334" s="2">
        <f t="shared" si="94"/>
        <v>195.36</v>
      </c>
      <c r="Y334" s="6">
        <f t="shared" si="82"/>
        <v>1224000</v>
      </c>
      <c r="Z334" s="6">
        <f t="shared" si="83"/>
        <v>0</v>
      </c>
      <c r="AA334" s="4">
        <f>SUM(P334:$P$759)+$Z$25</f>
        <v>1866000.0000000005</v>
      </c>
      <c r="AB334" s="4">
        <f>SUM(V334:$W$759)</f>
        <v>254548.80000000008</v>
      </c>
      <c r="AC334" s="4">
        <f t="shared" si="95"/>
        <v>642000.00000000047</v>
      </c>
    </row>
    <row r="335" spans="1:29" x14ac:dyDescent="0.15">
      <c r="A335">
        <v>2</v>
      </c>
      <c r="B335" s="1">
        <v>42310</v>
      </c>
      <c r="C335">
        <v>247</v>
      </c>
      <c r="D335">
        <v>247.2</v>
      </c>
      <c r="E335">
        <v>242.6</v>
      </c>
      <c r="F335">
        <v>244.2</v>
      </c>
      <c r="G335">
        <v>145444200</v>
      </c>
      <c r="H335" s="2">
        <f t="shared" si="84"/>
        <v>35517473640</v>
      </c>
      <c r="I335">
        <f t="shared" si="78"/>
        <v>-6.1000000000000227</v>
      </c>
      <c r="J335" t="str">
        <f t="shared" si="85"/>
        <v>高値割、安値割</v>
      </c>
      <c r="L335">
        <f t="shared" si="79"/>
        <v>-6.1000000000000227</v>
      </c>
      <c r="M335">
        <f t="shared" si="86"/>
        <v>-6.1000000000000227</v>
      </c>
      <c r="N335">
        <f t="shared" si="87"/>
        <v>6.1000000000000227</v>
      </c>
      <c r="O335" s="2">
        <f t="shared" si="80"/>
        <v>5000</v>
      </c>
      <c r="P335" s="2">
        <f t="shared" si="88"/>
        <v>-30500.000000000113</v>
      </c>
      <c r="Q335" s="2">
        <f t="shared" si="81"/>
        <v>1251500</v>
      </c>
      <c r="R335" s="2" t="str">
        <f t="shared" si="89"/>
        <v>kai</v>
      </c>
      <c r="S335" s="2" t="str">
        <f t="shared" si="90"/>
        <v>uri</v>
      </c>
      <c r="T335" s="2" t="str">
        <f t="shared" si="91"/>
        <v>kai</v>
      </c>
      <c r="U335" s="2" t="str">
        <f t="shared" si="92"/>
        <v/>
      </c>
      <c r="V335" s="2" t="str">
        <f t="shared" si="93"/>
        <v/>
      </c>
      <c r="W335" s="2">
        <f t="shared" si="96"/>
        <v>100.12</v>
      </c>
      <c r="X335" s="2" t="str">
        <f t="shared" si="94"/>
        <v/>
      </c>
      <c r="Y335" s="6">
        <f t="shared" si="82"/>
        <v>1221000</v>
      </c>
      <c r="Z335" s="6">
        <f t="shared" si="83"/>
        <v>0</v>
      </c>
      <c r="AA335" s="4">
        <f>SUM(P335:$P$759)+$Z$25</f>
        <v>1869000.0000000005</v>
      </c>
      <c r="AB335" s="4">
        <f>SUM(V335:$W$759)</f>
        <v>253036.80000000008</v>
      </c>
      <c r="AC335" s="4">
        <f t="shared" si="95"/>
        <v>648000.00000000047</v>
      </c>
    </row>
    <row r="336" spans="1:29" x14ac:dyDescent="0.15">
      <c r="A336">
        <v>2</v>
      </c>
      <c r="B336" s="1">
        <v>42307</v>
      </c>
      <c r="C336">
        <v>248.1</v>
      </c>
      <c r="D336">
        <v>252.8</v>
      </c>
      <c r="E336">
        <v>246.6</v>
      </c>
      <c r="F336">
        <v>250.3</v>
      </c>
      <c r="G336">
        <v>224978300</v>
      </c>
      <c r="H336" s="2">
        <f t="shared" si="84"/>
        <v>56312068490</v>
      </c>
      <c r="I336">
        <f t="shared" si="78"/>
        <v>3.1000000000000227</v>
      </c>
      <c r="J336" t="str">
        <f t="shared" si="85"/>
        <v>高値超、安値超</v>
      </c>
      <c r="L336">
        <f t="shared" si="79"/>
        <v>3.1000000000000227</v>
      </c>
      <c r="M336">
        <f t="shared" si="86"/>
        <v>3.1000000000000227</v>
      </c>
      <c r="N336">
        <f t="shared" si="87"/>
        <v>3.1000000000000227</v>
      </c>
      <c r="O336" s="2">
        <f t="shared" si="80"/>
        <v>5000</v>
      </c>
      <c r="P336" s="2">
        <f t="shared" si="88"/>
        <v>15500.000000000113</v>
      </c>
      <c r="Q336" s="2">
        <f t="shared" si="81"/>
        <v>1236000</v>
      </c>
      <c r="R336" s="2" t="str">
        <f t="shared" si="89"/>
        <v>kai</v>
      </c>
      <c r="S336" s="2" t="str">
        <f t="shared" si="90"/>
        <v>kai</v>
      </c>
      <c r="T336" s="2" t="str">
        <f t="shared" si="91"/>
        <v>kai</v>
      </c>
      <c r="U336" s="2" t="str">
        <f t="shared" si="92"/>
        <v/>
      </c>
      <c r="V336" s="2" t="str">
        <f t="shared" si="93"/>
        <v/>
      </c>
      <c r="W336" s="2">
        <f t="shared" si="96"/>
        <v>98.88</v>
      </c>
      <c r="X336" s="2" t="str">
        <f t="shared" si="94"/>
        <v/>
      </c>
      <c r="Y336" s="6">
        <f t="shared" si="82"/>
        <v>1251500</v>
      </c>
      <c r="Z336" s="6">
        <f t="shared" si="83"/>
        <v>0</v>
      </c>
      <c r="AA336" s="4">
        <f>SUM(P336:$P$759)+$Z$25</f>
        <v>1899500.0000000009</v>
      </c>
      <c r="AB336" s="4">
        <f>SUM(V336:$W$759)</f>
        <v>252936.68000000008</v>
      </c>
      <c r="AC336" s="4">
        <f t="shared" si="95"/>
        <v>648000.00000000093</v>
      </c>
    </row>
    <row r="337" spans="1:29" x14ac:dyDescent="0.15">
      <c r="A337">
        <v>2</v>
      </c>
      <c r="B337" s="1">
        <v>42306</v>
      </c>
      <c r="C337">
        <v>249.8</v>
      </c>
      <c r="D337">
        <v>249.8</v>
      </c>
      <c r="E337">
        <v>245.1</v>
      </c>
      <c r="F337">
        <v>247.2</v>
      </c>
      <c r="G337">
        <v>112522400</v>
      </c>
      <c r="H337" s="2">
        <f t="shared" si="84"/>
        <v>27815537280</v>
      </c>
      <c r="I337">
        <f t="shared" si="78"/>
        <v>-0.80000000000001137</v>
      </c>
      <c r="J337" t="str">
        <f t="shared" si="85"/>
        <v/>
      </c>
      <c r="L337">
        <f t="shared" si="79"/>
        <v>-0.80000000000001137</v>
      </c>
      <c r="M337">
        <f t="shared" si="86"/>
        <v>-0.80000000000001137</v>
      </c>
      <c r="N337">
        <f t="shared" si="87"/>
        <v>-0.80000000000001137</v>
      </c>
      <c r="O337" s="2">
        <f t="shared" si="80"/>
        <v>5000</v>
      </c>
      <c r="P337" s="2">
        <f t="shared" si="88"/>
        <v>-4000.0000000000568</v>
      </c>
      <c r="Q337" s="2">
        <f t="shared" si="81"/>
        <v>1240000</v>
      </c>
      <c r="R337" s="2" t="str">
        <f t="shared" si="89"/>
        <v>kai</v>
      </c>
      <c r="S337" s="2" t="str">
        <f t="shared" si="90"/>
        <v>kai</v>
      </c>
      <c r="T337" s="2" t="str">
        <f t="shared" si="91"/>
        <v>kai</v>
      </c>
      <c r="U337" s="2">
        <f t="shared" si="92"/>
        <v>1240000</v>
      </c>
      <c r="V337" s="2">
        <f t="shared" si="93"/>
        <v>1512</v>
      </c>
      <c r="W337" s="2">
        <f t="shared" si="96"/>
        <v>198.4</v>
      </c>
      <c r="X337" s="2" t="str">
        <f t="shared" si="94"/>
        <v/>
      </c>
      <c r="Y337" s="6">
        <f t="shared" si="82"/>
        <v>1236000</v>
      </c>
      <c r="Z337" s="6">
        <f t="shared" si="83"/>
        <v>0</v>
      </c>
      <c r="AA337" s="4">
        <f>SUM(P337:$P$759)+$Z$25</f>
        <v>1884000.0000000009</v>
      </c>
      <c r="AB337" s="4">
        <f>SUM(V337:$W$759)</f>
        <v>252837.80000000008</v>
      </c>
      <c r="AC337" s="4">
        <f t="shared" si="95"/>
        <v>648000.00000000093</v>
      </c>
    </row>
    <row r="338" spans="1:29" x14ac:dyDescent="0.15">
      <c r="A338">
        <v>2</v>
      </c>
      <c r="B338" s="1">
        <v>42305</v>
      </c>
      <c r="C338">
        <v>246.6</v>
      </c>
      <c r="D338">
        <v>248.2</v>
      </c>
      <c r="E338">
        <v>246.4</v>
      </c>
      <c r="F338">
        <v>248</v>
      </c>
      <c r="G338">
        <v>74303000</v>
      </c>
      <c r="H338" s="2">
        <f t="shared" si="84"/>
        <v>18427144000</v>
      </c>
      <c r="I338">
        <f t="shared" si="78"/>
        <v>1.8000000000000114</v>
      </c>
      <c r="J338" t="str">
        <f t="shared" si="85"/>
        <v/>
      </c>
      <c r="L338">
        <f t="shared" si="79"/>
        <v>-1.8000000000000114</v>
      </c>
      <c r="M338">
        <f t="shared" si="86"/>
        <v>-1.8000000000000114</v>
      </c>
      <c r="N338">
        <f t="shared" si="87"/>
        <v>1.8000000000000114</v>
      </c>
      <c r="O338" s="2">
        <f t="shared" si="80"/>
        <v>5000</v>
      </c>
      <c r="P338" s="2">
        <f t="shared" si="88"/>
        <v>-9000.0000000000564</v>
      </c>
      <c r="Q338" s="2">
        <f t="shared" si="81"/>
        <v>1231000</v>
      </c>
      <c r="R338" s="2" t="str">
        <f t="shared" si="89"/>
        <v>uri</v>
      </c>
      <c r="S338" s="2" t="str">
        <f t="shared" si="90"/>
        <v>kai</v>
      </c>
      <c r="T338" s="2" t="str">
        <f t="shared" si="91"/>
        <v>uri</v>
      </c>
      <c r="U338" s="2">
        <f t="shared" si="92"/>
        <v>1231000</v>
      </c>
      <c r="V338" s="2">
        <f t="shared" si="93"/>
        <v>1512</v>
      </c>
      <c r="W338" s="2" t="str">
        <f t="shared" si="96"/>
        <v/>
      </c>
      <c r="X338" s="2">
        <f t="shared" si="94"/>
        <v>196.96</v>
      </c>
      <c r="Y338" s="6">
        <f t="shared" si="82"/>
        <v>1240000</v>
      </c>
      <c r="Z338" s="6">
        <f t="shared" si="83"/>
        <v>0</v>
      </c>
      <c r="AA338" s="4">
        <f>SUM(P338:$P$759)+$Z$25</f>
        <v>1888000.0000000009</v>
      </c>
      <c r="AB338" s="4">
        <f>SUM(V338:$W$759)</f>
        <v>251127.40000000008</v>
      </c>
      <c r="AC338" s="4">
        <f t="shared" si="95"/>
        <v>648000.00000000093</v>
      </c>
    </row>
    <row r="339" spans="1:29" x14ac:dyDescent="0.15">
      <c r="A339">
        <v>2</v>
      </c>
      <c r="B339" s="1">
        <v>42304</v>
      </c>
      <c r="C339">
        <v>247.9</v>
      </c>
      <c r="D339">
        <v>248.8</v>
      </c>
      <c r="E339">
        <v>246.1</v>
      </c>
      <c r="F339">
        <v>246.2</v>
      </c>
      <c r="G339">
        <v>96149400</v>
      </c>
      <c r="H339" s="2">
        <f t="shared" si="84"/>
        <v>23671982280</v>
      </c>
      <c r="I339">
        <f t="shared" si="78"/>
        <v>-2.2000000000000171</v>
      </c>
      <c r="J339" t="str">
        <f t="shared" si="85"/>
        <v>高値割、安値割</v>
      </c>
      <c r="L339">
        <f t="shared" si="79"/>
        <v>-2.2000000000000171</v>
      </c>
      <c r="M339">
        <f t="shared" si="86"/>
        <v>-2.2000000000000171</v>
      </c>
      <c r="N339">
        <f t="shared" si="87"/>
        <v>2.2000000000000171</v>
      </c>
      <c r="O339" s="2">
        <f t="shared" si="80"/>
        <v>5000</v>
      </c>
      <c r="P339" s="2">
        <f t="shared" si="88"/>
        <v>-11000.000000000085</v>
      </c>
      <c r="Q339" s="2">
        <f t="shared" si="81"/>
        <v>1242000</v>
      </c>
      <c r="R339" s="2" t="str">
        <f t="shared" si="89"/>
        <v>kai</v>
      </c>
      <c r="S339" s="2" t="str">
        <f t="shared" si="90"/>
        <v>uri</v>
      </c>
      <c r="T339" s="2" t="str">
        <f t="shared" si="91"/>
        <v>kai</v>
      </c>
      <c r="U339" s="2" t="str">
        <f t="shared" si="92"/>
        <v/>
      </c>
      <c r="V339" s="2" t="str">
        <f t="shared" si="93"/>
        <v/>
      </c>
      <c r="W339" s="2">
        <f t="shared" si="96"/>
        <v>99.36</v>
      </c>
      <c r="X339" s="2" t="str">
        <f t="shared" si="94"/>
        <v/>
      </c>
      <c r="Y339" s="6">
        <f t="shared" si="82"/>
        <v>1231000</v>
      </c>
      <c r="Z339" s="6">
        <f t="shared" si="83"/>
        <v>0</v>
      </c>
      <c r="AA339" s="4">
        <f>SUM(P339:$P$759)+$Z$25</f>
        <v>1897000.0000000009</v>
      </c>
      <c r="AB339" s="4">
        <f>SUM(V339:$W$759)</f>
        <v>249615.40000000008</v>
      </c>
      <c r="AC339" s="4">
        <f t="shared" si="95"/>
        <v>666000.00000000093</v>
      </c>
    </row>
    <row r="340" spans="1:29" x14ac:dyDescent="0.15">
      <c r="A340">
        <v>2</v>
      </c>
      <c r="B340" s="1">
        <v>42303</v>
      </c>
      <c r="C340">
        <v>250</v>
      </c>
      <c r="D340">
        <v>250.8</v>
      </c>
      <c r="E340">
        <v>248.2</v>
      </c>
      <c r="F340">
        <v>248.4</v>
      </c>
      <c r="G340">
        <v>112428700</v>
      </c>
      <c r="H340" s="2">
        <f t="shared" si="84"/>
        <v>27927289080</v>
      </c>
      <c r="I340">
        <f t="shared" si="78"/>
        <v>0.90000000000000568</v>
      </c>
      <c r="J340" t="str">
        <f t="shared" si="85"/>
        <v>高値超、安値超</v>
      </c>
      <c r="L340">
        <f t="shared" si="79"/>
        <v>0.90000000000000568</v>
      </c>
      <c r="M340">
        <f t="shared" si="86"/>
        <v>0.90000000000000568</v>
      </c>
      <c r="N340">
        <f t="shared" si="87"/>
        <v>-0.90000000000000568</v>
      </c>
      <c r="O340" s="2">
        <f t="shared" si="80"/>
        <v>5000</v>
      </c>
      <c r="P340" s="2">
        <f t="shared" si="88"/>
        <v>4500.0000000000282</v>
      </c>
      <c r="Q340" s="2">
        <f t="shared" si="81"/>
        <v>1237500</v>
      </c>
      <c r="R340" s="2" t="str">
        <f t="shared" si="89"/>
        <v>kai</v>
      </c>
      <c r="S340" s="2" t="str">
        <f t="shared" si="90"/>
        <v>uri</v>
      </c>
      <c r="T340" s="2" t="str">
        <f t="shared" si="91"/>
        <v>kai</v>
      </c>
      <c r="U340" s="2" t="str">
        <f t="shared" si="92"/>
        <v/>
      </c>
      <c r="V340" s="2" t="str">
        <f t="shared" si="93"/>
        <v/>
      </c>
      <c r="W340" s="2">
        <f t="shared" si="96"/>
        <v>99</v>
      </c>
      <c r="X340" s="2" t="str">
        <f t="shared" si="94"/>
        <v/>
      </c>
      <c r="Y340" s="6">
        <f t="shared" si="82"/>
        <v>1242000</v>
      </c>
      <c r="Z340" s="6">
        <f t="shared" si="83"/>
        <v>0</v>
      </c>
      <c r="AA340" s="4">
        <f>SUM(P340:$P$759)+$Z$25</f>
        <v>1908000.0000000009</v>
      </c>
      <c r="AB340" s="4">
        <f>SUM(V340:$W$759)</f>
        <v>249516.0400000001</v>
      </c>
      <c r="AC340" s="4">
        <f t="shared" si="95"/>
        <v>666000.00000000093</v>
      </c>
    </row>
    <row r="341" spans="1:29" x14ac:dyDescent="0.15">
      <c r="A341">
        <v>2</v>
      </c>
      <c r="B341" s="1">
        <v>42300</v>
      </c>
      <c r="C341">
        <v>248.7</v>
      </c>
      <c r="D341">
        <v>250.7</v>
      </c>
      <c r="E341">
        <v>247.4</v>
      </c>
      <c r="F341">
        <v>247.5</v>
      </c>
      <c r="G341">
        <v>185941400</v>
      </c>
      <c r="H341" s="2">
        <f t="shared" si="84"/>
        <v>46020496500</v>
      </c>
      <c r="I341">
        <f t="shared" si="78"/>
        <v>3.8000000000000114</v>
      </c>
      <c r="J341" t="str">
        <f t="shared" si="85"/>
        <v>高値超、安値超</v>
      </c>
      <c r="L341">
        <f t="shared" si="79"/>
        <v>3.8000000000000114</v>
      </c>
      <c r="M341">
        <f t="shared" si="86"/>
        <v>3.8000000000000114</v>
      </c>
      <c r="N341">
        <f t="shared" si="87"/>
        <v>-3.8000000000000114</v>
      </c>
      <c r="O341" s="2">
        <f t="shared" si="80"/>
        <v>5000</v>
      </c>
      <c r="P341" s="2">
        <f t="shared" si="88"/>
        <v>19000.000000000058</v>
      </c>
      <c r="Q341" s="2">
        <f t="shared" si="81"/>
        <v>1218500</v>
      </c>
      <c r="R341" s="2" t="str">
        <f t="shared" si="89"/>
        <v>kai</v>
      </c>
      <c r="S341" s="2" t="str">
        <f t="shared" si="90"/>
        <v>uri</v>
      </c>
      <c r="T341" s="2" t="str">
        <f t="shared" si="91"/>
        <v>kai</v>
      </c>
      <c r="U341" s="2" t="str">
        <f t="shared" si="92"/>
        <v/>
      </c>
      <c r="V341" s="2" t="str">
        <f t="shared" si="93"/>
        <v/>
      </c>
      <c r="W341" s="2">
        <f t="shared" si="96"/>
        <v>97.48</v>
      </c>
      <c r="X341" s="2" t="str">
        <f t="shared" si="94"/>
        <v/>
      </c>
      <c r="Y341" s="6">
        <f t="shared" si="82"/>
        <v>1237500</v>
      </c>
      <c r="Z341" s="6">
        <f t="shared" si="83"/>
        <v>0</v>
      </c>
      <c r="AA341" s="4">
        <f>SUM(P341:$P$759)+$Z$25</f>
        <v>1903500.0000000009</v>
      </c>
      <c r="AB341" s="4">
        <f>SUM(V341:$W$759)</f>
        <v>249417.0400000001</v>
      </c>
      <c r="AC341" s="4">
        <f t="shared" si="95"/>
        <v>666000.00000000093</v>
      </c>
    </row>
    <row r="342" spans="1:29" x14ac:dyDescent="0.15">
      <c r="A342">
        <v>2</v>
      </c>
      <c r="B342" s="1">
        <v>42299</v>
      </c>
      <c r="C342">
        <v>241.9</v>
      </c>
      <c r="D342">
        <v>246.3</v>
      </c>
      <c r="E342">
        <v>241.4</v>
      </c>
      <c r="F342">
        <v>243.7</v>
      </c>
      <c r="G342">
        <v>151278400</v>
      </c>
      <c r="H342" s="2">
        <f t="shared" si="84"/>
        <v>36866546080</v>
      </c>
      <c r="I342">
        <f t="shared" si="78"/>
        <v>0</v>
      </c>
      <c r="J342" t="str">
        <f t="shared" si="85"/>
        <v>高値超、安値超</v>
      </c>
      <c r="L342">
        <f t="shared" si="79"/>
        <v>0</v>
      </c>
      <c r="M342">
        <f t="shared" si="86"/>
        <v>0</v>
      </c>
      <c r="N342">
        <f t="shared" si="87"/>
        <v>0</v>
      </c>
      <c r="O342" s="2">
        <f t="shared" si="80"/>
        <v>5000</v>
      </c>
      <c r="P342" s="2">
        <f t="shared" si="88"/>
        <v>0</v>
      </c>
      <c r="Q342" s="2">
        <f t="shared" si="81"/>
        <v>1218500</v>
      </c>
      <c r="R342" s="2" t="str">
        <f t="shared" si="89"/>
        <v>kai</v>
      </c>
      <c r="S342" s="2" t="str">
        <f t="shared" si="90"/>
        <v>uri</v>
      </c>
      <c r="T342" s="2" t="str">
        <f t="shared" si="91"/>
        <v>kai</v>
      </c>
      <c r="U342" s="2" t="str">
        <f t="shared" si="92"/>
        <v/>
      </c>
      <c r="V342" s="2" t="str">
        <f t="shared" si="93"/>
        <v/>
      </c>
      <c r="W342" s="2">
        <f t="shared" si="96"/>
        <v>97.48</v>
      </c>
      <c r="X342" s="2" t="str">
        <f t="shared" si="94"/>
        <v/>
      </c>
      <c r="Y342" s="6">
        <f t="shared" si="82"/>
        <v>1218500</v>
      </c>
      <c r="Z342" s="6">
        <f t="shared" si="83"/>
        <v>0</v>
      </c>
      <c r="AA342" s="4">
        <f>SUM(P342:$P$759)+$Z$25</f>
        <v>1884500.0000000009</v>
      </c>
      <c r="AB342" s="4">
        <f>SUM(V342:$W$759)</f>
        <v>249319.56000000011</v>
      </c>
      <c r="AC342" s="4">
        <f t="shared" si="95"/>
        <v>666000.00000000093</v>
      </c>
    </row>
    <row r="343" spans="1:29" x14ac:dyDescent="0.15">
      <c r="A343">
        <v>2</v>
      </c>
      <c r="B343" s="1">
        <v>42298</v>
      </c>
      <c r="C343">
        <v>240</v>
      </c>
      <c r="D343">
        <v>244.2</v>
      </c>
      <c r="E343">
        <v>239.2</v>
      </c>
      <c r="F343">
        <v>243.7</v>
      </c>
      <c r="G343">
        <v>185731600</v>
      </c>
      <c r="H343" s="2">
        <f t="shared" si="84"/>
        <v>45262790920</v>
      </c>
      <c r="I343">
        <f t="shared" si="78"/>
        <v>4.8999999999999773</v>
      </c>
      <c r="J343" t="str">
        <f t="shared" si="85"/>
        <v>高値超、安値超</v>
      </c>
      <c r="L343">
        <f t="shared" si="79"/>
        <v>4.8999999999999773</v>
      </c>
      <c r="M343">
        <f t="shared" si="86"/>
        <v>4.8999999999999773</v>
      </c>
      <c r="N343">
        <f t="shared" si="87"/>
        <v>-4.8999999999999773</v>
      </c>
      <c r="O343" s="2">
        <f t="shared" si="80"/>
        <v>5000</v>
      </c>
      <c r="P343" s="2">
        <f t="shared" si="88"/>
        <v>24499.999999999887</v>
      </c>
      <c r="Q343" s="2">
        <f t="shared" si="81"/>
        <v>1194000</v>
      </c>
      <c r="R343" s="2" t="str">
        <f t="shared" si="89"/>
        <v>kai</v>
      </c>
      <c r="S343" s="2" t="str">
        <f t="shared" si="90"/>
        <v>uri</v>
      </c>
      <c r="T343" s="2" t="str">
        <f t="shared" si="91"/>
        <v>kai</v>
      </c>
      <c r="U343" s="2" t="str">
        <f t="shared" si="92"/>
        <v/>
      </c>
      <c r="V343" s="2" t="str">
        <f t="shared" si="93"/>
        <v/>
      </c>
      <c r="W343" s="2">
        <f t="shared" si="96"/>
        <v>95.52</v>
      </c>
      <c r="X343" s="2" t="str">
        <f t="shared" si="94"/>
        <v/>
      </c>
      <c r="Y343" s="6">
        <f t="shared" si="82"/>
        <v>1218500</v>
      </c>
      <c r="Z343" s="6">
        <f t="shared" si="83"/>
        <v>0</v>
      </c>
      <c r="AA343" s="4">
        <f>SUM(P343:$P$759)+$Z$25</f>
        <v>1884500.0000000009</v>
      </c>
      <c r="AB343" s="4">
        <f>SUM(V343:$W$759)</f>
        <v>249222.0800000001</v>
      </c>
      <c r="AC343" s="4">
        <f t="shared" si="95"/>
        <v>666000.00000000093</v>
      </c>
    </row>
    <row r="344" spans="1:29" x14ac:dyDescent="0.15">
      <c r="A344">
        <v>2</v>
      </c>
      <c r="B344" s="1">
        <v>42297</v>
      </c>
      <c r="C344">
        <v>236</v>
      </c>
      <c r="D344">
        <v>239.7</v>
      </c>
      <c r="E344">
        <v>235.5</v>
      </c>
      <c r="F344">
        <v>238.8</v>
      </c>
      <c r="G344">
        <v>155796700</v>
      </c>
      <c r="H344" s="2">
        <f t="shared" si="84"/>
        <v>37204251960</v>
      </c>
      <c r="I344">
        <f t="shared" si="78"/>
        <v>5.4000000000000057</v>
      </c>
      <c r="J344" t="str">
        <f t="shared" si="85"/>
        <v>高値超、安値超</v>
      </c>
      <c r="L344">
        <f t="shared" si="79"/>
        <v>5.4000000000000057</v>
      </c>
      <c r="M344">
        <f t="shared" si="86"/>
        <v>5.4000000000000057</v>
      </c>
      <c r="N344">
        <f t="shared" si="87"/>
        <v>5.4000000000000057</v>
      </c>
      <c r="O344" s="2">
        <f t="shared" si="80"/>
        <v>5000</v>
      </c>
      <c r="P344" s="2">
        <f t="shared" si="88"/>
        <v>27000.000000000029</v>
      </c>
      <c r="Q344" s="2">
        <f t="shared" si="81"/>
        <v>1167000</v>
      </c>
      <c r="R344" s="2" t="str">
        <f t="shared" si="89"/>
        <v>kai</v>
      </c>
      <c r="S344" s="2" t="str">
        <f t="shared" si="90"/>
        <v>kai</v>
      </c>
      <c r="T344" s="2" t="str">
        <f t="shared" si="91"/>
        <v>kai</v>
      </c>
      <c r="U344" s="2" t="str">
        <f t="shared" si="92"/>
        <v/>
      </c>
      <c r="V344" s="2" t="str">
        <f t="shared" si="93"/>
        <v/>
      </c>
      <c r="W344" s="2">
        <f t="shared" si="96"/>
        <v>93.36</v>
      </c>
      <c r="X344" s="2" t="str">
        <f t="shared" si="94"/>
        <v/>
      </c>
      <c r="Y344" s="6">
        <f t="shared" si="82"/>
        <v>1194000</v>
      </c>
      <c r="Z344" s="6">
        <f t="shared" si="83"/>
        <v>0</v>
      </c>
      <c r="AA344" s="4">
        <f>SUM(P344:$P$759)+$Z$25</f>
        <v>1860000.0000000009</v>
      </c>
      <c r="AB344" s="4">
        <f>SUM(V344:$W$759)</f>
        <v>249126.56000000011</v>
      </c>
      <c r="AC344" s="4">
        <f t="shared" si="95"/>
        <v>666000.00000000093</v>
      </c>
    </row>
    <row r="345" spans="1:29" x14ac:dyDescent="0.15">
      <c r="A345">
        <v>2</v>
      </c>
      <c r="B345" s="1">
        <v>42296</v>
      </c>
      <c r="C345">
        <v>237.5</v>
      </c>
      <c r="D345">
        <v>237.6</v>
      </c>
      <c r="E345">
        <v>233</v>
      </c>
      <c r="F345">
        <v>233.4</v>
      </c>
      <c r="G345">
        <v>110662200</v>
      </c>
      <c r="H345" s="2">
        <f t="shared" si="84"/>
        <v>25828557480</v>
      </c>
      <c r="I345">
        <f t="shared" si="78"/>
        <v>-3.5</v>
      </c>
      <c r="J345" t="str">
        <f t="shared" si="85"/>
        <v/>
      </c>
      <c r="L345">
        <f t="shared" si="79"/>
        <v>-3.5</v>
      </c>
      <c r="M345">
        <f t="shared" si="86"/>
        <v>-3.5</v>
      </c>
      <c r="N345">
        <f t="shared" si="87"/>
        <v>3.5</v>
      </c>
      <c r="O345" s="2">
        <f t="shared" si="80"/>
        <v>5000</v>
      </c>
      <c r="P345" s="2">
        <f t="shared" si="88"/>
        <v>-17500</v>
      </c>
      <c r="Q345" s="2">
        <f t="shared" si="81"/>
        <v>1184500</v>
      </c>
      <c r="R345" s="2" t="str">
        <f t="shared" si="89"/>
        <v>kai</v>
      </c>
      <c r="S345" s="2" t="str">
        <f t="shared" si="90"/>
        <v>uri</v>
      </c>
      <c r="T345" s="2" t="str">
        <f t="shared" si="91"/>
        <v>kai</v>
      </c>
      <c r="U345" s="2">
        <f t="shared" si="92"/>
        <v>1184500</v>
      </c>
      <c r="V345" s="2">
        <f t="shared" si="93"/>
        <v>1512</v>
      </c>
      <c r="W345" s="2">
        <f t="shared" si="96"/>
        <v>189.52</v>
      </c>
      <c r="X345" s="2" t="str">
        <f t="shared" si="94"/>
        <v/>
      </c>
      <c r="Y345" s="6">
        <f t="shared" si="82"/>
        <v>1167000</v>
      </c>
      <c r="Z345" s="6">
        <f t="shared" si="83"/>
        <v>0</v>
      </c>
      <c r="AA345" s="4">
        <f>SUM(P345:$P$759)+$Z$25</f>
        <v>1833000.0000000009</v>
      </c>
      <c r="AB345" s="4">
        <f>SUM(V345:$W$759)</f>
        <v>249033.2000000001</v>
      </c>
      <c r="AC345" s="4">
        <f t="shared" si="95"/>
        <v>666000.00000000093</v>
      </c>
    </row>
    <row r="346" spans="1:29" x14ac:dyDescent="0.15">
      <c r="A346">
        <v>2</v>
      </c>
      <c r="B346" s="1">
        <v>42293</v>
      </c>
      <c r="C346">
        <v>233.5</v>
      </c>
      <c r="D346">
        <v>237.5</v>
      </c>
      <c r="E346">
        <v>233.1</v>
      </c>
      <c r="F346">
        <v>236.9</v>
      </c>
      <c r="G346">
        <v>148916500</v>
      </c>
      <c r="H346" s="2">
        <f t="shared" si="84"/>
        <v>35278318850</v>
      </c>
      <c r="I346">
        <f t="shared" ref="I346:I409" si="97">IF(F347="","",F346-F347)</f>
        <v>5</v>
      </c>
      <c r="J346" t="str">
        <f t="shared" si="85"/>
        <v>高値超、安値超</v>
      </c>
      <c r="L346">
        <f t="shared" ref="L346:L409" si="98">IF($M$25&gt;$N$25,M346,N346)</f>
        <v>-5</v>
      </c>
      <c r="M346">
        <f t="shared" si="86"/>
        <v>-5</v>
      </c>
      <c r="N346">
        <f t="shared" si="87"/>
        <v>5</v>
      </c>
      <c r="O346" s="2">
        <f t="shared" ref="O346:O409" si="99">$B$3*1</f>
        <v>5000</v>
      </c>
      <c r="P346" s="2">
        <f t="shared" si="88"/>
        <v>-25000</v>
      </c>
      <c r="Q346" s="2">
        <f t="shared" ref="Q346:Q409" si="100">IF(L347&lt;&gt;"",F347*O346,0)</f>
        <v>1159500</v>
      </c>
      <c r="R346" s="2" t="str">
        <f t="shared" si="89"/>
        <v>uri</v>
      </c>
      <c r="S346" s="2" t="str">
        <f t="shared" si="90"/>
        <v>kai</v>
      </c>
      <c r="T346" s="2" t="str">
        <f t="shared" si="91"/>
        <v>uri</v>
      </c>
      <c r="U346" s="2" t="str">
        <f t="shared" si="92"/>
        <v/>
      </c>
      <c r="V346" s="2" t="str">
        <f t="shared" si="93"/>
        <v/>
      </c>
      <c r="W346" s="2" t="str">
        <f t="shared" si="96"/>
        <v/>
      </c>
      <c r="X346" s="2">
        <f t="shared" si="94"/>
        <v>92.76</v>
      </c>
      <c r="Y346" s="6">
        <f t="shared" ref="Y346:Y409" si="101">+F346*$B$3</f>
        <v>1184500</v>
      </c>
      <c r="Z346" s="6">
        <f t="shared" ref="Z346:Z409" si="102">IF(AND(Y346&gt;0,Y347=0),Y346,0)</f>
        <v>0</v>
      </c>
      <c r="AA346" s="4">
        <f>SUM(P346:$P$759)+$Z$25</f>
        <v>1850500.0000000009</v>
      </c>
      <c r="AB346" s="4">
        <f>SUM(V346:$W$759)</f>
        <v>247331.68000000008</v>
      </c>
      <c r="AC346" s="4">
        <f t="shared" si="95"/>
        <v>666000.00000000093</v>
      </c>
    </row>
    <row r="347" spans="1:29" x14ac:dyDescent="0.15">
      <c r="A347">
        <v>2</v>
      </c>
      <c r="B347" s="1">
        <v>42292</v>
      </c>
      <c r="C347">
        <v>228</v>
      </c>
      <c r="D347">
        <v>232.8</v>
      </c>
      <c r="E347">
        <v>226.4</v>
      </c>
      <c r="F347">
        <v>231.9</v>
      </c>
      <c r="G347">
        <v>133535400</v>
      </c>
      <c r="H347" s="2">
        <f t="shared" ref="H347:H410" si="103">+F347*G347</f>
        <v>30966859260</v>
      </c>
      <c r="I347">
        <f t="shared" si="97"/>
        <v>2</v>
      </c>
      <c r="J347" t="str">
        <f t="shared" ref="J347:J410" si="104">IF(AND(D347&lt;D348,E347&lt;E348,AVERAGE(H347:H356)&gt;50000000),"高値割、安値割",IF(AND(D347&gt;D348,E347&gt;E348,AVERAGE(H347:H356)&gt;50000000),"高値超、安値超",""))</f>
        <v>高値割、安値割</v>
      </c>
      <c r="L347">
        <f t="shared" si="98"/>
        <v>-2</v>
      </c>
      <c r="M347">
        <f t="shared" ref="M347:M410" si="105">IF(F348="",0,IF(J348="高値割、安値割",F348-F347,-F348+F347))</f>
        <v>-2</v>
      </c>
      <c r="N347">
        <f t="shared" ref="N347:N410" si="106">IF(F348="",0,IF(J348&lt;&gt;"高値超、安値超",-F348+F347,F348-F347))</f>
        <v>2</v>
      </c>
      <c r="O347" s="2">
        <f t="shared" si="99"/>
        <v>5000</v>
      </c>
      <c r="P347" s="2">
        <f t="shared" ref="P347:P410" si="107">IF(L347&lt;&gt;"",L347*O347,"")</f>
        <v>-10000</v>
      </c>
      <c r="Q347" s="2">
        <f t="shared" si="100"/>
        <v>1149500</v>
      </c>
      <c r="R347" s="2" t="str">
        <f t="shared" ref="R347:R410" si="108">IF(J348="高値割、安値割","uri","kai")</f>
        <v>uri</v>
      </c>
      <c r="S347" s="2" t="str">
        <f t="shared" ref="S347:S410" si="109">IF(J348="高値超、安値超","uri","kai")</f>
        <v>kai</v>
      </c>
      <c r="T347" s="2" t="str">
        <f t="shared" ref="T347:T410" si="110">IF($M$25&gt;$N$25,R347,S347)</f>
        <v>uri</v>
      </c>
      <c r="U347" s="2" t="str">
        <f t="shared" ref="U347:U410" si="111">IF(T347&lt;&gt;T348,Q347*1,"")</f>
        <v/>
      </c>
      <c r="V347" s="2" t="str">
        <f t="shared" ref="V347:V410" si="112">IF(U347="","",IF(U347&lt;$AD$26,$AE$26,IF(U347&lt;$AD$27,$AE$27,IF(U347&lt;$AD$28,$AE$28,IF(U347&lt;$AD$29,$AE$29,IF(U347&lt;$AD$30,$AE$30,IF(U347&lt;$AD$31,$AE$31,$AE$32))))))*2)</f>
        <v/>
      </c>
      <c r="W347" s="2" t="str">
        <f t="shared" si="96"/>
        <v/>
      </c>
      <c r="X347" s="2">
        <f t="shared" ref="X347:X410" si="113">IF(AND(T348&lt;&gt;"uri",T347="uri"),Q347*2%/250*2,IF(AND(T348="uri",T347="uri"),Q347*2%/250,""))</f>
        <v>91.96</v>
      </c>
      <c r="Y347" s="6">
        <f t="shared" si="101"/>
        <v>1159500</v>
      </c>
      <c r="Z347" s="6">
        <f t="shared" si="102"/>
        <v>0</v>
      </c>
      <c r="AA347" s="4">
        <f>SUM(P347:$P$759)+$Z$25</f>
        <v>1875500.0000000009</v>
      </c>
      <c r="AB347" s="4">
        <f>SUM(V347:$W$759)</f>
        <v>247331.68000000008</v>
      </c>
      <c r="AC347" s="4">
        <f t="shared" ref="AC347:AC410" si="114">+AA347-Y347</f>
        <v>716000.00000000093</v>
      </c>
    </row>
    <row r="348" spans="1:29" x14ac:dyDescent="0.15">
      <c r="A348">
        <v>2</v>
      </c>
      <c r="B348" s="1">
        <v>42291</v>
      </c>
      <c r="C348">
        <v>233</v>
      </c>
      <c r="D348">
        <v>234.4</v>
      </c>
      <c r="E348">
        <v>229.2</v>
      </c>
      <c r="F348">
        <v>229.9</v>
      </c>
      <c r="G348">
        <v>140275300</v>
      </c>
      <c r="H348" s="2">
        <f t="shared" si="103"/>
        <v>32249291470</v>
      </c>
      <c r="I348">
        <f t="shared" si="97"/>
        <v>-5.2999999999999829</v>
      </c>
      <c r="J348" t="str">
        <f t="shared" si="104"/>
        <v>高値割、安値割</v>
      </c>
      <c r="L348">
        <f t="shared" si="98"/>
        <v>5.2999999999999829</v>
      </c>
      <c r="M348">
        <f t="shared" si="105"/>
        <v>5.2999999999999829</v>
      </c>
      <c r="N348">
        <f t="shared" si="106"/>
        <v>-5.2999999999999829</v>
      </c>
      <c r="O348" s="2">
        <f t="shared" si="99"/>
        <v>5000</v>
      </c>
      <c r="P348" s="2">
        <f t="shared" si="107"/>
        <v>26499.999999999916</v>
      </c>
      <c r="Q348" s="2">
        <f t="shared" si="100"/>
        <v>1176000</v>
      </c>
      <c r="R348" s="2" t="str">
        <f t="shared" si="108"/>
        <v>uri</v>
      </c>
      <c r="S348" s="2" t="str">
        <f t="shared" si="109"/>
        <v>kai</v>
      </c>
      <c r="T348" s="2" t="str">
        <f t="shared" si="110"/>
        <v>uri</v>
      </c>
      <c r="U348" s="2">
        <f t="shared" si="111"/>
        <v>1176000</v>
      </c>
      <c r="V348" s="2">
        <f t="shared" si="112"/>
        <v>1512</v>
      </c>
      <c r="W348" s="2" t="str">
        <f t="shared" si="96"/>
        <v/>
      </c>
      <c r="X348" s="2">
        <f t="shared" si="113"/>
        <v>188.16</v>
      </c>
      <c r="Y348" s="6">
        <f t="shared" si="101"/>
        <v>1149500</v>
      </c>
      <c r="Z348" s="6">
        <f t="shared" si="102"/>
        <v>0</v>
      </c>
      <c r="AA348" s="4">
        <f>SUM(P348:$P$759)+$Z$25</f>
        <v>1885500.0000000009</v>
      </c>
      <c r="AB348" s="4">
        <f>SUM(V348:$W$759)</f>
        <v>247331.68000000008</v>
      </c>
      <c r="AC348" s="4">
        <f t="shared" si="114"/>
        <v>736000.00000000093</v>
      </c>
    </row>
    <row r="349" spans="1:29" x14ac:dyDescent="0.15">
      <c r="A349">
        <v>2</v>
      </c>
      <c r="B349" s="1">
        <v>42290</v>
      </c>
      <c r="C349">
        <v>237.1</v>
      </c>
      <c r="D349">
        <v>237.7</v>
      </c>
      <c r="E349">
        <v>233.9</v>
      </c>
      <c r="F349">
        <v>235.2</v>
      </c>
      <c r="G349">
        <v>122065200</v>
      </c>
      <c r="H349" s="2">
        <f t="shared" si="103"/>
        <v>28709735040</v>
      </c>
      <c r="I349">
        <f t="shared" si="97"/>
        <v>-3.2000000000000171</v>
      </c>
      <c r="J349" t="str">
        <f t="shared" si="104"/>
        <v>高値割、安値割</v>
      </c>
      <c r="L349">
        <f t="shared" si="98"/>
        <v>-3.2000000000000171</v>
      </c>
      <c r="M349">
        <f t="shared" si="105"/>
        <v>-3.2000000000000171</v>
      </c>
      <c r="N349">
        <f t="shared" si="106"/>
        <v>3.2000000000000171</v>
      </c>
      <c r="O349" s="2">
        <f t="shared" si="99"/>
        <v>5000</v>
      </c>
      <c r="P349" s="2">
        <f t="shared" si="107"/>
        <v>-16000.000000000085</v>
      </c>
      <c r="Q349" s="2">
        <f t="shared" si="100"/>
        <v>1192000</v>
      </c>
      <c r="R349" s="2" t="str">
        <f t="shared" si="108"/>
        <v>kai</v>
      </c>
      <c r="S349" s="2" t="str">
        <f t="shared" si="109"/>
        <v>uri</v>
      </c>
      <c r="T349" s="2" t="str">
        <f t="shared" si="110"/>
        <v>kai</v>
      </c>
      <c r="U349" s="2" t="str">
        <f t="shared" si="111"/>
        <v/>
      </c>
      <c r="V349" s="2" t="str">
        <f t="shared" si="112"/>
        <v/>
      </c>
      <c r="W349" s="2">
        <f t="shared" si="96"/>
        <v>95.36</v>
      </c>
      <c r="X349" s="2" t="str">
        <f t="shared" si="113"/>
        <v/>
      </c>
      <c r="Y349" s="6">
        <f t="shared" si="101"/>
        <v>1176000</v>
      </c>
      <c r="Z349" s="6">
        <f t="shared" si="102"/>
        <v>0</v>
      </c>
      <c r="AA349" s="4">
        <f>SUM(P349:$P$759)+$Z$25</f>
        <v>1859000.0000000009</v>
      </c>
      <c r="AB349" s="4">
        <f>SUM(V349:$W$759)</f>
        <v>245819.68000000011</v>
      </c>
      <c r="AC349" s="4">
        <f t="shared" si="114"/>
        <v>683000.00000000093</v>
      </c>
    </row>
    <row r="350" spans="1:29" x14ac:dyDescent="0.15">
      <c r="A350">
        <v>2</v>
      </c>
      <c r="B350" s="1">
        <v>42286</v>
      </c>
      <c r="C350">
        <v>238.5</v>
      </c>
      <c r="D350">
        <v>239.4</v>
      </c>
      <c r="E350">
        <v>236.1</v>
      </c>
      <c r="F350">
        <v>238.4</v>
      </c>
      <c r="G350">
        <v>176760700</v>
      </c>
      <c r="H350" s="2">
        <f t="shared" si="103"/>
        <v>42139750880</v>
      </c>
      <c r="I350">
        <f t="shared" si="97"/>
        <v>2.2000000000000171</v>
      </c>
      <c r="J350" t="str">
        <f t="shared" si="104"/>
        <v>高値超、安値超</v>
      </c>
      <c r="L350">
        <f t="shared" si="98"/>
        <v>2.2000000000000171</v>
      </c>
      <c r="M350">
        <f t="shared" si="105"/>
        <v>2.2000000000000171</v>
      </c>
      <c r="N350">
        <f t="shared" si="106"/>
        <v>-2.2000000000000171</v>
      </c>
      <c r="O350" s="2">
        <f t="shared" si="99"/>
        <v>5000</v>
      </c>
      <c r="P350" s="2">
        <f t="shared" si="107"/>
        <v>11000.000000000085</v>
      </c>
      <c r="Q350" s="2">
        <f t="shared" si="100"/>
        <v>1181000</v>
      </c>
      <c r="R350" s="2" t="str">
        <f t="shared" si="108"/>
        <v>kai</v>
      </c>
      <c r="S350" s="2" t="str">
        <f t="shared" si="109"/>
        <v>uri</v>
      </c>
      <c r="T350" s="2" t="str">
        <f t="shared" si="110"/>
        <v>kai</v>
      </c>
      <c r="U350" s="2" t="str">
        <f t="shared" si="111"/>
        <v/>
      </c>
      <c r="V350" s="2" t="str">
        <f t="shared" si="112"/>
        <v/>
      </c>
      <c r="W350" s="2">
        <f t="shared" si="96"/>
        <v>94.48</v>
      </c>
      <c r="X350" s="2" t="str">
        <f t="shared" si="113"/>
        <v/>
      </c>
      <c r="Y350" s="6">
        <f t="shared" si="101"/>
        <v>1192000</v>
      </c>
      <c r="Z350" s="6">
        <f t="shared" si="102"/>
        <v>0</v>
      </c>
      <c r="AA350" s="4">
        <f>SUM(P350:$P$759)+$Z$25</f>
        <v>1875000.0000000009</v>
      </c>
      <c r="AB350" s="4">
        <f>SUM(V350:$W$759)</f>
        <v>245724.32000000009</v>
      </c>
      <c r="AC350" s="4">
        <f t="shared" si="114"/>
        <v>683000.00000000093</v>
      </c>
    </row>
    <row r="351" spans="1:29" x14ac:dyDescent="0.15">
      <c r="A351">
        <v>2</v>
      </c>
      <c r="B351" s="1">
        <v>42285</v>
      </c>
      <c r="C351">
        <v>236.6</v>
      </c>
      <c r="D351">
        <v>238.3</v>
      </c>
      <c r="E351">
        <v>235.5</v>
      </c>
      <c r="F351">
        <v>236.2</v>
      </c>
      <c r="G351">
        <v>150629700</v>
      </c>
      <c r="H351" s="2">
        <f t="shared" si="103"/>
        <v>35578735140</v>
      </c>
      <c r="I351">
        <f t="shared" si="97"/>
        <v>-0.40000000000000568</v>
      </c>
      <c r="J351" t="str">
        <f t="shared" si="104"/>
        <v>高値超、安値超</v>
      </c>
      <c r="L351">
        <f t="shared" si="98"/>
        <v>-0.40000000000000568</v>
      </c>
      <c r="M351">
        <f t="shared" si="105"/>
        <v>-0.40000000000000568</v>
      </c>
      <c r="N351">
        <f t="shared" si="106"/>
        <v>-0.40000000000000568</v>
      </c>
      <c r="O351" s="2">
        <f t="shared" si="99"/>
        <v>5000</v>
      </c>
      <c r="P351" s="2">
        <f t="shared" si="107"/>
        <v>-2000.0000000000284</v>
      </c>
      <c r="Q351" s="2">
        <f t="shared" si="100"/>
        <v>1183000</v>
      </c>
      <c r="R351" s="2" t="str">
        <f t="shared" si="108"/>
        <v>kai</v>
      </c>
      <c r="S351" s="2" t="str">
        <f t="shared" si="109"/>
        <v>kai</v>
      </c>
      <c r="T351" s="2" t="str">
        <f t="shared" si="110"/>
        <v>kai</v>
      </c>
      <c r="U351" s="2" t="str">
        <f t="shared" si="111"/>
        <v/>
      </c>
      <c r="V351" s="2" t="str">
        <f t="shared" si="112"/>
        <v/>
      </c>
      <c r="W351" s="2">
        <f t="shared" si="96"/>
        <v>94.64</v>
      </c>
      <c r="X351" s="2" t="str">
        <f t="shared" si="113"/>
        <v/>
      </c>
      <c r="Y351" s="6">
        <f t="shared" si="101"/>
        <v>1181000</v>
      </c>
      <c r="Z351" s="6">
        <f t="shared" si="102"/>
        <v>0</v>
      </c>
      <c r="AA351" s="4">
        <f>SUM(P351:$P$759)+$Z$25</f>
        <v>1864000.0000000009</v>
      </c>
      <c r="AB351" s="4">
        <f>SUM(V351:$W$759)</f>
        <v>245629.84000000008</v>
      </c>
      <c r="AC351" s="4">
        <f t="shared" si="114"/>
        <v>683000.00000000093</v>
      </c>
    </row>
    <row r="352" spans="1:29" x14ac:dyDescent="0.15">
      <c r="A352">
        <v>2</v>
      </c>
      <c r="B352" s="1">
        <v>42284</v>
      </c>
      <c r="C352">
        <v>234.5</v>
      </c>
      <c r="D352">
        <v>237.8</v>
      </c>
      <c r="E352">
        <v>233.3</v>
      </c>
      <c r="F352">
        <v>236.6</v>
      </c>
      <c r="G352">
        <v>163552800</v>
      </c>
      <c r="H352" s="2">
        <f t="shared" si="103"/>
        <v>38696592480</v>
      </c>
      <c r="I352">
        <f t="shared" si="97"/>
        <v>2.0999999999999943</v>
      </c>
      <c r="J352" t="str">
        <f t="shared" si="104"/>
        <v/>
      </c>
      <c r="L352">
        <f t="shared" si="98"/>
        <v>2.0999999999999943</v>
      </c>
      <c r="M352">
        <f t="shared" si="105"/>
        <v>2.0999999999999943</v>
      </c>
      <c r="N352">
        <f t="shared" si="106"/>
        <v>-2.0999999999999943</v>
      </c>
      <c r="O352" s="2">
        <f t="shared" si="99"/>
        <v>5000</v>
      </c>
      <c r="P352" s="2">
        <f t="shared" si="107"/>
        <v>10499.999999999971</v>
      </c>
      <c r="Q352" s="2">
        <f t="shared" si="100"/>
        <v>1172500</v>
      </c>
      <c r="R352" s="2" t="str">
        <f t="shared" si="108"/>
        <v>kai</v>
      </c>
      <c r="S352" s="2" t="str">
        <f t="shared" si="109"/>
        <v>uri</v>
      </c>
      <c r="T352" s="2" t="str">
        <f t="shared" si="110"/>
        <v>kai</v>
      </c>
      <c r="U352" s="2" t="str">
        <f t="shared" si="111"/>
        <v/>
      </c>
      <c r="V352" s="2" t="str">
        <f t="shared" si="112"/>
        <v/>
      </c>
      <c r="W352" s="2">
        <f t="shared" si="96"/>
        <v>93.8</v>
      </c>
      <c r="X352" s="2" t="str">
        <f t="shared" si="113"/>
        <v/>
      </c>
      <c r="Y352" s="6">
        <f t="shared" si="101"/>
        <v>1183000</v>
      </c>
      <c r="Z352" s="6">
        <f t="shared" si="102"/>
        <v>0</v>
      </c>
      <c r="AA352" s="4">
        <f>SUM(P352:$P$759)+$Z$25</f>
        <v>1866000.0000000009</v>
      </c>
      <c r="AB352" s="4">
        <f>SUM(V352:$W$759)</f>
        <v>245535.2000000001</v>
      </c>
      <c r="AC352" s="4">
        <f t="shared" si="114"/>
        <v>683000.00000000093</v>
      </c>
    </row>
    <row r="353" spans="1:29" x14ac:dyDescent="0.15">
      <c r="A353">
        <v>2</v>
      </c>
      <c r="B353" s="1">
        <v>42283</v>
      </c>
      <c r="C353">
        <v>234.1</v>
      </c>
      <c r="D353">
        <v>236.7</v>
      </c>
      <c r="E353">
        <v>233.6</v>
      </c>
      <c r="F353">
        <v>234.5</v>
      </c>
      <c r="G353">
        <v>192186800</v>
      </c>
      <c r="H353" s="2">
        <f t="shared" si="103"/>
        <v>45067804600</v>
      </c>
      <c r="I353">
        <f t="shared" si="97"/>
        <v>3.5</v>
      </c>
      <c r="J353" t="str">
        <f t="shared" si="104"/>
        <v>高値超、安値超</v>
      </c>
      <c r="L353">
        <f t="shared" si="98"/>
        <v>3.5</v>
      </c>
      <c r="M353">
        <f t="shared" si="105"/>
        <v>3.5</v>
      </c>
      <c r="N353">
        <f t="shared" si="106"/>
        <v>-3.5</v>
      </c>
      <c r="O353" s="2">
        <f t="shared" si="99"/>
        <v>5000</v>
      </c>
      <c r="P353" s="2">
        <f t="shared" si="107"/>
        <v>17500</v>
      </c>
      <c r="Q353" s="2">
        <f t="shared" si="100"/>
        <v>1155000</v>
      </c>
      <c r="R353" s="2" t="str">
        <f t="shared" si="108"/>
        <v>kai</v>
      </c>
      <c r="S353" s="2" t="str">
        <f t="shared" si="109"/>
        <v>uri</v>
      </c>
      <c r="T353" s="2" t="str">
        <f t="shared" si="110"/>
        <v>kai</v>
      </c>
      <c r="U353" s="2" t="str">
        <f t="shared" si="111"/>
        <v/>
      </c>
      <c r="V353" s="2" t="str">
        <f t="shared" si="112"/>
        <v/>
      </c>
      <c r="W353" s="2">
        <f t="shared" ref="W353:W416" si="115">IF(AND(T354&lt;&gt;"kai",T353="kai"),Q353*2%/250*2,IF(AND(T354="kai",T353="kai"),Q353*2%/250,""))</f>
        <v>92.4</v>
      </c>
      <c r="X353" s="2" t="str">
        <f t="shared" si="113"/>
        <v/>
      </c>
      <c r="Y353" s="6">
        <f t="shared" si="101"/>
        <v>1172500</v>
      </c>
      <c r="Z353" s="6">
        <f t="shared" si="102"/>
        <v>0</v>
      </c>
      <c r="AA353" s="4">
        <f>SUM(P353:$P$759)+$Z$25</f>
        <v>1855500.0000000009</v>
      </c>
      <c r="AB353" s="4">
        <f>SUM(V353:$W$759)</f>
        <v>245441.40000000008</v>
      </c>
      <c r="AC353" s="4">
        <f t="shared" si="114"/>
        <v>683000.00000000093</v>
      </c>
    </row>
    <row r="354" spans="1:29" x14ac:dyDescent="0.15">
      <c r="A354">
        <v>2</v>
      </c>
      <c r="B354" s="1">
        <v>42282</v>
      </c>
      <c r="C354">
        <v>231.5</v>
      </c>
      <c r="D354">
        <v>232.1</v>
      </c>
      <c r="E354">
        <v>229.7</v>
      </c>
      <c r="F354">
        <v>231</v>
      </c>
      <c r="G354">
        <v>111283400</v>
      </c>
      <c r="H354" s="2">
        <f t="shared" si="103"/>
        <v>25706465400</v>
      </c>
      <c r="I354">
        <f t="shared" si="97"/>
        <v>1.5999999999999943</v>
      </c>
      <c r="J354" t="str">
        <f t="shared" si="104"/>
        <v>高値超、安値超</v>
      </c>
      <c r="L354">
        <f t="shared" si="98"/>
        <v>1.5999999999999943</v>
      </c>
      <c r="M354">
        <f t="shared" si="105"/>
        <v>1.5999999999999943</v>
      </c>
      <c r="N354">
        <f t="shared" si="106"/>
        <v>1.5999999999999943</v>
      </c>
      <c r="O354" s="2">
        <f t="shared" si="99"/>
        <v>5000</v>
      </c>
      <c r="P354" s="2">
        <f t="shared" si="107"/>
        <v>7999.9999999999718</v>
      </c>
      <c r="Q354" s="2">
        <f t="shared" si="100"/>
        <v>1147000</v>
      </c>
      <c r="R354" s="2" t="str">
        <f t="shared" si="108"/>
        <v>kai</v>
      </c>
      <c r="S354" s="2" t="str">
        <f t="shared" si="109"/>
        <v>kai</v>
      </c>
      <c r="T354" s="2" t="str">
        <f t="shared" si="110"/>
        <v>kai</v>
      </c>
      <c r="U354" s="2" t="str">
        <f t="shared" si="111"/>
        <v/>
      </c>
      <c r="V354" s="2" t="str">
        <f t="shared" si="112"/>
        <v/>
      </c>
      <c r="W354" s="2">
        <f t="shared" si="115"/>
        <v>91.76</v>
      </c>
      <c r="X354" s="2" t="str">
        <f t="shared" si="113"/>
        <v/>
      </c>
      <c r="Y354" s="6">
        <f t="shared" si="101"/>
        <v>1155000</v>
      </c>
      <c r="Z354" s="6">
        <f t="shared" si="102"/>
        <v>0</v>
      </c>
      <c r="AA354" s="4">
        <f>SUM(P354:$P$759)+$Z$25</f>
        <v>1838000.0000000014</v>
      </c>
      <c r="AB354" s="4">
        <f>SUM(V354:$W$759)</f>
        <v>245349.00000000009</v>
      </c>
      <c r="AC354" s="4">
        <f t="shared" si="114"/>
        <v>683000.0000000014</v>
      </c>
    </row>
    <row r="355" spans="1:29" x14ac:dyDescent="0.15">
      <c r="A355">
        <v>2</v>
      </c>
      <c r="B355" s="1">
        <v>42279</v>
      </c>
      <c r="C355">
        <v>228</v>
      </c>
      <c r="D355">
        <v>229.5</v>
      </c>
      <c r="E355">
        <v>226.9</v>
      </c>
      <c r="F355">
        <v>229.4</v>
      </c>
      <c r="G355">
        <v>125919200</v>
      </c>
      <c r="H355" s="2">
        <f t="shared" si="103"/>
        <v>28885864480</v>
      </c>
      <c r="I355">
        <f t="shared" si="97"/>
        <v>-0.69999999999998863</v>
      </c>
      <c r="J355" t="str">
        <f t="shared" si="104"/>
        <v/>
      </c>
      <c r="L355">
        <f t="shared" si="98"/>
        <v>-0.69999999999998863</v>
      </c>
      <c r="M355">
        <f t="shared" si="105"/>
        <v>-0.69999999999998863</v>
      </c>
      <c r="N355">
        <f t="shared" si="106"/>
        <v>0.69999999999998863</v>
      </c>
      <c r="O355" s="2">
        <f t="shared" si="99"/>
        <v>5000</v>
      </c>
      <c r="P355" s="2">
        <f t="shared" si="107"/>
        <v>-3499.9999999999432</v>
      </c>
      <c r="Q355" s="2">
        <f t="shared" si="100"/>
        <v>1150500</v>
      </c>
      <c r="R355" s="2" t="str">
        <f t="shared" si="108"/>
        <v>kai</v>
      </c>
      <c r="S355" s="2" t="str">
        <f t="shared" si="109"/>
        <v>uri</v>
      </c>
      <c r="T355" s="2" t="str">
        <f t="shared" si="110"/>
        <v>kai</v>
      </c>
      <c r="U355" s="2" t="str">
        <f t="shared" si="111"/>
        <v/>
      </c>
      <c r="V355" s="2" t="str">
        <f t="shared" si="112"/>
        <v/>
      </c>
      <c r="W355" s="2">
        <f t="shared" si="115"/>
        <v>92.04</v>
      </c>
      <c r="X355" s="2" t="str">
        <f t="shared" si="113"/>
        <v/>
      </c>
      <c r="Y355" s="6">
        <f t="shared" si="101"/>
        <v>1147000</v>
      </c>
      <c r="Z355" s="6">
        <f t="shared" si="102"/>
        <v>0</v>
      </c>
      <c r="AA355" s="4">
        <f>SUM(P355:$P$759)+$Z$25</f>
        <v>1830000.0000000014</v>
      </c>
      <c r="AB355" s="4">
        <f>SUM(V355:$W$759)</f>
        <v>245257.24000000011</v>
      </c>
      <c r="AC355" s="4">
        <f t="shared" si="114"/>
        <v>683000.0000000014</v>
      </c>
    </row>
    <row r="356" spans="1:29" x14ac:dyDescent="0.15">
      <c r="A356">
        <v>2</v>
      </c>
      <c r="B356" s="1">
        <v>42278</v>
      </c>
      <c r="C356">
        <v>225</v>
      </c>
      <c r="D356">
        <v>231.9</v>
      </c>
      <c r="E356">
        <v>222.6</v>
      </c>
      <c r="F356">
        <v>230.1</v>
      </c>
      <c r="G356">
        <v>195918900</v>
      </c>
      <c r="H356" s="2">
        <f t="shared" si="103"/>
        <v>45080938890</v>
      </c>
      <c r="I356">
        <f t="shared" si="97"/>
        <v>7.1999999999999886</v>
      </c>
      <c r="J356" t="str">
        <f t="shared" si="104"/>
        <v>高値超、安値超</v>
      </c>
      <c r="L356">
        <f t="shared" si="98"/>
        <v>7.1999999999999886</v>
      </c>
      <c r="M356">
        <f t="shared" si="105"/>
        <v>7.1999999999999886</v>
      </c>
      <c r="N356">
        <f t="shared" si="106"/>
        <v>7.1999999999999886</v>
      </c>
      <c r="O356" s="2">
        <f t="shared" si="99"/>
        <v>5000</v>
      </c>
      <c r="P356" s="2">
        <f t="shared" si="107"/>
        <v>35999.999999999942</v>
      </c>
      <c r="Q356" s="2">
        <f t="shared" si="100"/>
        <v>1114500</v>
      </c>
      <c r="R356" s="2" t="str">
        <f t="shared" si="108"/>
        <v>kai</v>
      </c>
      <c r="S356" s="2" t="str">
        <f t="shared" si="109"/>
        <v>kai</v>
      </c>
      <c r="T356" s="2" t="str">
        <f t="shared" si="110"/>
        <v>kai</v>
      </c>
      <c r="U356" s="2">
        <f t="shared" si="111"/>
        <v>1114500</v>
      </c>
      <c r="V356" s="2">
        <f t="shared" si="112"/>
        <v>1512</v>
      </c>
      <c r="W356" s="2">
        <f t="shared" si="115"/>
        <v>178.32</v>
      </c>
      <c r="X356" s="2" t="str">
        <f t="shared" si="113"/>
        <v/>
      </c>
      <c r="Y356" s="6">
        <f t="shared" si="101"/>
        <v>1150500</v>
      </c>
      <c r="Z356" s="6">
        <f t="shared" si="102"/>
        <v>0</v>
      </c>
      <c r="AA356" s="4">
        <f>SUM(P356:$P$759)+$Z$25</f>
        <v>1833500.0000000009</v>
      </c>
      <c r="AB356" s="4">
        <f>SUM(V356:$W$759)</f>
        <v>245165.2000000001</v>
      </c>
      <c r="AC356" s="4">
        <f t="shared" si="114"/>
        <v>683000.00000000093</v>
      </c>
    </row>
    <row r="357" spans="1:29" x14ac:dyDescent="0.15">
      <c r="A357">
        <v>2</v>
      </c>
      <c r="B357" s="1">
        <v>42277</v>
      </c>
      <c r="C357">
        <v>220</v>
      </c>
      <c r="D357">
        <v>225.2</v>
      </c>
      <c r="E357">
        <v>219.7</v>
      </c>
      <c r="F357">
        <v>222.9</v>
      </c>
      <c r="G357">
        <v>175127100</v>
      </c>
      <c r="H357" s="2">
        <f t="shared" si="103"/>
        <v>39035830590</v>
      </c>
      <c r="I357">
        <f t="shared" si="97"/>
        <v>5</v>
      </c>
      <c r="J357" t="str">
        <f t="shared" si="104"/>
        <v/>
      </c>
      <c r="L357">
        <f t="shared" si="98"/>
        <v>-5</v>
      </c>
      <c r="M357">
        <f t="shared" si="105"/>
        <v>-5</v>
      </c>
      <c r="N357">
        <f t="shared" si="106"/>
        <v>5</v>
      </c>
      <c r="O357" s="2">
        <f t="shared" si="99"/>
        <v>5000</v>
      </c>
      <c r="P357" s="2">
        <f t="shared" si="107"/>
        <v>-25000</v>
      </c>
      <c r="Q357" s="2">
        <f t="shared" si="100"/>
        <v>1089500</v>
      </c>
      <c r="R357" s="2" t="str">
        <f t="shared" si="108"/>
        <v>uri</v>
      </c>
      <c r="S357" s="2" t="str">
        <f t="shared" si="109"/>
        <v>kai</v>
      </c>
      <c r="T357" s="2" t="str">
        <f t="shared" si="110"/>
        <v>uri</v>
      </c>
      <c r="U357" s="2">
        <f t="shared" si="111"/>
        <v>1089500</v>
      </c>
      <c r="V357" s="2">
        <f t="shared" si="112"/>
        <v>1512</v>
      </c>
      <c r="W357" s="2" t="str">
        <f t="shared" si="115"/>
        <v/>
      </c>
      <c r="X357" s="2">
        <f t="shared" si="113"/>
        <v>174.32</v>
      </c>
      <c r="Y357" s="6">
        <f t="shared" si="101"/>
        <v>1114500</v>
      </c>
      <c r="Z357" s="6">
        <f t="shared" si="102"/>
        <v>0</v>
      </c>
      <c r="AA357" s="4">
        <f>SUM(P357:$P$759)+$Z$25</f>
        <v>1797500.0000000009</v>
      </c>
      <c r="AB357" s="4">
        <f>SUM(V357:$W$759)</f>
        <v>243474.88000000012</v>
      </c>
      <c r="AC357" s="4">
        <f t="shared" si="114"/>
        <v>683000.00000000093</v>
      </c>
    </row>
    <row r="358" spans="1:29" x14ac:dyDescent="0.15">
      <c r="A358">
        <v>2</v>
      </c>
      <c r="B358" s="1">
        <v>42276</v>
      </c>
      <c r="C358">
        <v>226</v>
      </c>
      <c r="D358">
        <v>226.2</v>
      </c>
      <c r="E358">
        <v>215.7</v>
      </c>
      <c r="F358">
        <v>217.9</v>
      </c>
      <c r="G358">
        <v>316161300</v>
      </c>
      <c r="H358" s="2">
        <f t="shared" si="103"/>
        <v>68891547270</v>
      </c>
      <c r="I358">
        <f t="shared" si="97"/>
        <v>-12.199999999999989</v>
      </c>
      <c r="J358" t="str">
        <f t="shared" si="104"/>
        <v>高値割、安値割</v>
      </c>
      <c r="L358">
        <f t="shared" si="98"/>
        <v>-12.199999999999989</v>
      </c>
      <c r="M358">
        <f t="shared" si="105"/>
        <v>-12.199999999999989</v>
      </c>
      <c r="N358">
        <f t="shared" si="106"/>
        <v>-12.199999999999989</v>
      </c>
      <c r="O358" s="2">
        <f t="shared" si="99"/>
        <v>5000</v>
      </c>
      <c r="P358" s="2">
        <f t="shared" si="107"/>
        <v>-60999.999999999942</v>
      </c>
      <c r="Q358" s="2">
        <f t="shared" si="100"/>
        <v>1150500</v>
      </c>
      <c r="R358" s="2" t="str">
        <f t="shared" si="108"/>
        <v>kai</v>
      </c>
      <c r="S358" s="2" t="str">
        <f t="shared" si="109"/>
        <v>kai</v>
      </c>
      <c r="T358" s="2" t="str">
        <f t="shared" si="110"/>
        <v>kai</v>
      </c>
      <c r="U358" s="2" t="str">
        <f t="shared" si="111"/>
        <v/>
      </c>
      <c r="V358" s="2" t="str">
        <f t="shared" si="112"/>
        <v/>
      </c>
      <c r="W358" s="2">
        <f t="shared" si="115"/>
        <v>92.04</v>
      </c>
      <c r="X358" s="2" t="str">
        <f t="shared" si="113"/>
        <v/>
      </c>
      <c r="Y358" s="6">
        <f t="shared" si="101"/>
        <v>1089500</v>
      </c>
      <c r="Z358" s="6">
        <f t="shared" si="102"/>
        <v>0</v>
      </c>
      <c r="AA358" s="4">
        <f>SUM(P358:$P$759)+$Z$25</f>
        <v>1822500.0000000014</v>
      </c>
      <c r="AB358" s="4">
        <f>SUM(V358:$W$759)</f>
        <v>241962.88000000012</v>
      </c>
      <c r="AC358" s="4">
        <f t="shared" si="114"/>
        <v>733000.0000000014</v>
      </c>
    </row>
    <row r="359" spans="1:29" x14ac:dyDescent="0.15">
      <c r="A359">
        <v>2</v>
      </c>
      <c r="B359" s="1">
        <v>42275</v>
      </c>
      <c r="C359">
        <v>232.1</v>
      </c>
      <c r="D359">
        <v>233.9</v>
      </c>
      <c r="E359">
        <v>228.4</v>
      </c>
      <c r="F359">
        <v>230.1</v>
      </c>
      <c r="G359">
        <v>166788500</v>
      </c>
      <c r="H359" s="2">
        <f t="shared" si="103"/>
        <v>38378033850</v>
      </c>
      <c r="I359">
        <f t="shared" si="97"/>
        <v>-5.0999999999999943</v>
      </c>
      <c r="J359" t="str">
        <f t="shared" si="104"/>
        <v/>
      </c>
      <c r="L359">
        <f t="shared" si="98"/>
        <v>-5.0999999999999943</v>
      </c>
      <c r="M359">
        <f t="shared" si="105"/>
        <v>-5.0999999999999943</v>
      </c>
      <c r="N359">
        <f t="shared" si="106"/>
        <v>5.0999999999999943</v>
      </c>
      <c r="O359" s="2">
        <f t="shared" si="99"/>
        <v>5000</v>
      </c>
      <c r="P359" s="2">
        <f t="shared" si="107"/>
        <v>-25499.999999999971</v>
      </c>
      <c r="Q359" s="2">
        <f t="shared" si="100"/>
        <v>1176000</v>
      </c>
      <c r="R359" s="2" t="str">
        <f t="shared" si="108"/>
        <v>kai</v>
      </c>
      <c r="S359" s="2" t="str">
        <f t="shared" si="109"/>
        <v>uri</v>
      </c>
      <c r="T359" s="2" t="str">
        <f t="shared" si="110"/>
        <v>kai</v>
      </c>
      <c r="U359" s="2">
        <f t="shared" si="111"/>
        <v>1176000</v>
      </c>
      <c r="V359" s="2">
        <f t="shared" si="112"/>
        <v>1512</v>
      </c>
      <c r="W359" s="2">
        <f t="shared" si="115"/>
        <v>188.16</v>
      </c>
      <c r="X359" s="2" t="str">
        <f t="shared" si="113"/>
        <v/>
      </c>
      <c r="Y359" s="6">
        <f t="shared" si="101"/>
        <v>1150500</v>
      </c>
      <c r="Z359" s="6">
        <f t="shared" si="102"/>
        <v>0</v>
      </c>
      <c r="AA359" s="4">
        <f>SUM(P359:$P$759)+$Z$25</f>
        <v>1883500.0000000009</v>
      </c>
      <c r="AB359" s="4">
        <f>SUM(V359:$W$759)</f>
        <v>241870.84000000011</v>
      </c>
      <c r="AC359" s="4">
        <f t="shared" si="114"/>
        <v>733000.00000000093</v>
      </c>
    </row>
    <row r="360" spans="1:29" x14ac:dyDescent="0.15">
      <c r="A360">
        <v>2</v>
      </c>
      <c r="B360" s="1">
        <v>42272</v>
      </c>
      <c r="C360">
        <v>229.1</v>
      </c>
      <c r="D360">
        <v>235.3</v>
      </c>
      <c r="E360">
        <v>228</v>
      </c>
      <c r="F360">
        <v>235.2</v>
      </c>
      <c r="G360">
        <v>239411100</v>
      </c>
      <c r="H360" s="2">
        <f t="shared" si="103"/>
        <v>56309490720</v>
      </c>
      <c r="I360">
        <f t="shared" si="97"/>
        <v>7</v>
      </c>
      <c r="J360" t="str">
        <f t="shared" si="104"/>
        <v>高値超、安値超</v>
      </c>
      <c r="L360">
        <f t="shared" si="98"/>
        <v>-7</v>
      </c>
      <c r="M360">
        <f t="shared" si="105"/>
        <v>-7</v>
      </c>
      <c r="N360">
        <f t="shared" si="106"/>
        <v>7</v>
      </c>
      <c r="O360" s="2">
        <f t="shared" si="99"/>
        <v>5000</v>
      </c>
      <c r="P360" s="2">
        <f t="shared" si="107"/>
        <v>-35000</v>
      </c>
      <c r="Q360" s="2">
        <f t="shared" si="100"/>
        <v>1141000</v>
      </c>
      <c r="R360" s="2" t="str">
        <f t="shared" si="108"/>
        <v>uri</v>
      </c>
      <c r="S360" s="2" t="str">
        <f t="shared" si="109"/>
        <v>kai</v>
      </c>
      <c r="T360" s="2" t="str">
        <f t="shared" si="110"/>
        <v>uri</v>
      </c>
      <c r="U360" s="2" t="str">
        <f t="shared" si="111"/>
        <v/>
      </c>
      <c r="V360" s="2" t="str">
        <f t="shared" si="112"/>
        <v/>
      </c>
      <c r="W360" s="2" t="str">
        <f t="shared" si="115"/>
        <v/>
      </c>
      <c r="X360" s="2">
        <f t="shared" si="113"/>
        <v>91.28</v>
      </c>
      <c r="Y360" s="6">
        <f t="shared" si="101"/>
        <v>1176000</v>
      </c>
      <c r="Z360" s="6">
        <f t="shared" si="102"/>
        <v>0</v>
      </c>
      <c r="AA360" s="4">
        <f>SUM(P360:$P$759)+$Z$25</f>
        <v>1909000.0000000009</v>
      </c>
      <c r="AB360" s="4">
        <f>SUM(V360:$W$759)</f>
        <v>240170.68000000011</v>
      </c>
      <c r="AC360" s="4">
        <f t="shared" si="114"/>
        <v>733000.00000000093</v>
      </c>
    </row>
    <row r="361" spans="1:29" x14ac:dyDescent="0.15">
      <c r="A361">
        <v>2</v>
      </c>
      <c r="B361" s="1">
        <v>42271</v>
      </c>
      <c r="C361">
        <v>230</v>
      </c>
      <c r="D361">
        <v>230.6</v>
      </c>
      <c r="E361">
        <v>227.9</v>
      </c>
      <c r="F361">
        <v>228.2</v>
      </c>
      <c r="G361">
        <v>173659600</v>
      </c>
      <c r="H361" s="2">
        <f t="shared" si="103"/>
        <v>39629120720</v>
      </c>
      <c r="I361">
        <f t="shared" si="97"/>
        <v>-5.2000000000000171</v>
      </c>
      <c r="J361" t="str">
        <f t="shared" si="104"/>
        <v>高値割、安値割</v>
      </c>
      <c r="L361">
        <f t="shared" si="98"/>
        <v>5.2000000000000171</v>
      </c>
      <c r="M361">
        <f t="shared" si="105"/>
        <v>5.2000000000000171</v>
      </c>
      <c r="N361">
        <f t="shared" si="106"/>
        <v>-5.2000000000000171</v>
      </c>
      <c r="O361" s="2">
        <f t="shared" si="99"/>
        <v>5000</v>
      </c>
      <c r="P361" s="2">
        <f t="shared" si="107"/>
        <v>26000.000000000084</v>
      </c>
      <c r="Q361" s="2">
        <f t="shared" si="100"/>
        <v>1167000</v>
      </c>
      <c r="R361" s="2" t="str">
        <f t="shared" si="108"/>
        <v>uri</v>
      </c>
      <c r="S361" s="2" t="str">
        <f t="shared" si="109"/>
        <v>kai</v>
      </c>
      <c r="T361" s="2" t="str">
        <f t="shared" si="110"/>
        <v>uri</v>
      </c>
      <c r="U361" s="2">
        <f t="shared" si="111"/>
        <v>1167000</v>
      </c>
      <c r="V361" s="2">
        <f t="shared" si="112"/>
        <v>1512</v>
      </c>
      <c r="W361" s="2" t="str">
        <f t="shared" si="115"/>
        <v/>
      </c>
      <c r="X361" s="2">
        <f t="shared" si="113"/>
        <v>186.72</v>
      </c>
      <c r="Y361" s="6">
        <f t="shared" si="101"/>
        <v>1141000</v>
      </c>
      <c r="Z361" s="6">
        <f t="shared" si="102"/>
        <v>0</v>
      </c>
      <c r="AA361" s="4">
        <f>SUM(P361:$P$759)+$Z$25</f>
        <v>1944000.0000000009</v>
      </c>
      <c r="AB361" s="4">
        <f>SUM(V361:$W$759)</f>
        <v>240170.68000000011</v>
      </c>
      <c r="AC361" s="4">
        <f t="shared" si="114"/>
        <v>803000.00000000093</v>
      </c>
    </row>
    <row r="362" spans="1:29" x14ac:dyDescent="0.15">
      <c r="A362">
        <v>2</v>
      </c>
      <c r="B362" s="1">
        <v>42265</v>
      </c>
      <c r="C362">
        <v>235.5</v>
      </c>
      <c r="D362">
        <v>235.7</v>
      </c>
      <c r="E362">
        <v>230.2</v>
      </c>
      <c r="F362">
        <v>233.4</v>
      </c>
      <c r="G362">
        <v>308071000</v>
      </c>
      <c r="H362" s="2">
        <f t="shared" si="103"/>
        <v>71903771400</v>
      </c>
      <c r="I362">
        <f t="shared" si="97"/>
        <v>-4.4000000000000057</v>
      </c>
      <c r="J362" t="str">
        <f t="shared" si="104"/>
        <v>高値割、安値割</v>
      </c>
      <c r="L362">
        <f t="shared" si="98"/>
        <v>-4.4000000000000057</v>
      </c>
      <c r="M362">
        <f t="shared" si="105"/>
        <v>-4.4000000000000057</v>
      </c>
      <c r="N362">
        <f t="shared" si="106"/>
        <v>-4.4000000000000057</v>
      </c>
      <c r="O362" s="2">
        <f t="shared" si="99"/>
        <v>5000</v>
      </c>
      <c r="P362" s="2">
        <f t="shared" si="107"/>
        <v>-22000.000000000029</v>
      </c>
      <c r="Q362" s="2">
        <f t="shared" si="100"/>
        <v>1189000</v>
      </c>
      <c r="R362" s="2" t="str">
        <f t="shared" si="108"/>
        <v>kai</v>
      </c>
      <c r="S362" s="2" t="str">
        <f t="shared" si="109"/>
        <v>kai</v>
      </c>
      <c r="T362" s="2" t="str">
        <f t="shared" si="110"/>
        <v>kai</v>
      </c>
      <c r="U362" s="2" t="str">
        <f t="shared" si="111"/>
        <v/>
      </c>
      <c r="V362" s="2" t="str">
        <f t="shared" si="112"/>
        <v/>
      </c>
      <c r="W362" s="2">
        <f t="shared" si="115"/>
        <v>95.12</v>
      </c>
      <c r="X362" s="2" t="str">
        <f t="shared" si="113"/>
        <v/>
      </c>
      <c r="Y362" s="6">
        <f t="shared" si="101"/>
        <v>1167000</v>
      </c>
      <c r="Z362" s="6">
        <f t="shared" si="102"/>
        <v>0</v>
      </c>
      <c r="AA362" s="4">
        <f>SUM(P362:$P$759)+$Z$25</f>
        <v>1918000.0000000009</v>
      </c>
      <c r="AB362" s="4">
        <f>SUM(V362:$W$759)</f>
        <v>238658.68000000008</v>
      </c>
      <c r="AC362" s="4">
        <f t="shared" si="114"/>
        <v>751000.00000000093</v>
      </c>
    </row>
    <row r="363" spans="1:29" x14ac:dyDescent="0.15">
      <c r="A363">
        <v>2</v>
      </c>
      <c r="B363" s="1">
        <v>42264</v>
      </c>
      <c r="C363">
        <v>238.3</v>
      </c>
      <c r="D363">
        <v>238.7</v>
      </c>
      <c r="E363">
        <v>234.5</v>
      </c>
      <c r="F363">
        <v>237.8</v>
      </c>
      <c r="G363">
        <v>136514100</v>
      </c>
      <c r="H363" s="2">
        <f t="shared" si="103"/>
        <v>32463052980</v>
      </c>
      <c r="I363">
        <f t="shared" si="97"/>
        <v>1.4000000000000057</v>
      </c>
      <c r="J363" t="str">
        <f t="shared" si="104"/>
        <v/>
      </c>
      <c r="L363">
        <f t="shared" si="98"/>
        <v>1.4000000000000057</v>
      </c>
      <c r="M363">
        <f t="shared" si="105"/>
        <v>1.4000000000000057</v>
      </c>
      <c r="N363">
        <f t="shared" si="106"/>
        <v>1.4000000000000057</v>
      </c>
      <c r="O363" s="2">
        <f t="shared" si="99"/>
        <v>5000</v>
      </c>
      <c r="P363" s="2">
        <f t="shared" si="107"/>
        <v>7000.0000000000282</v>
      </c>
      <c r="Q363" s="2">
        <f t="shared" si="100"/>
        <v>1182000</v>
      </c>
      <c r="R363" s="2" t="str">
        <f t="shared" si="108"/>
        <v>kai</v>
      </c>
      <c r="S363" s="2" t="str">
        <f t="shared" si="109"/>
        <v>kai</v>
      </c>
      <c r="T363" s="2" t="str">
        <f t="shared" si="110"/>
        <v>kai</v>
      </c>
      <c r="U363" s="2" t="str">
        <f t="shared" si="111"/>
        <v/>
      </c>
      <c r="V363" s="2" t="str">
        <f t="shared" si="112"/>
        <v/>
      </c>
      <c r="W363" s="2">
        <f t="shared" si="115"/>
        <v>94.56</v>
      </c>
      <c r="X363" s="2" t="str">
        <f t="shared" si="113"/>
        <v/>
      </c>
      <c r="Y363" s="6">
        <f t="shared" si="101"/>
        <v>1189000</v>
      </c>
      <c r="Z363" s="6">
        <f t="shared" si="102"/>
        <v>0</v>
      </c>
      <c r="AA363" s="4">
        <f>SUM(P363:$P$759)+$Z$25</f>
        <v>1940000.0000000009</v>
      </c>
      <c r="AB363" s="4">
        <f>SUM(V363:$W$759)</f>
        <v>238563.56000000008</v>
      </c>
      <c r="AC363" s="4">
        <f t="shared" si="114"/>
        <v>751000.00000000093</v>
      </c>
    </row>
    <row r="364" spans="1:29" x14ac:dyDescent="0.15">
      <c r="A364">
        <v>2</v>
      </c>
      <c r="B364" s="1">
        <v>42263</v>
      </c>
      <c r="C364">
        <v>238</v>
      </c>
      <c r="D364">
        <v>238.3</v>
      </c>
      <c r="E364">
        <v>235.7</v>
      </c>
      <c r="F364">
        <v>236.4</v>
      </c>
      <c r="G364">
        <v>132805600</v>
      </c>
      <c r="H364" s="2">
        <f t="shared" si="103"/>
        <v>31395243840</v>
      </c>
      <c r="I364">
        <f t="shared" si="97"/>
        <v>1.2000000000000171</v>
      </c>
      <c r="J364" t="str">
        <f t="shared" si="104"/>
        <v/>
      </c>
      <c r="L364">
        <f t="shared" si="98"/>
        <v>1.2000000000000171</v>
      </c>
      <c r="M364">
        <f t="shared" si="105"/>
        <v>1.2000000000000171</v>
      </c>
      <c r="N364">
        <f t="shared" si="106"/>
        <v>-1.2000000000000171</v>
      </c>
      <c r="O364" s="2">
        <f t="shared" si="99"/>
        <v>5000</v>
      </c>
      <c r="P364" s="2">
        <f t="shared" si="107"/>
        <v>6000.0000000000855</v>
      </c>
      <c r="Q364" s="2">
        <f t="shared" si="100"/>
        <v>1176000</v>
      </c>
      <c r="R364" s="2" t="str">
        <f t="shared" si="108"/>
        <v>kai</v>
      </c>
      <c r="S364" s="2" t="str">
        <f t="shared" si="109"/>
        <v>uri</v>
      </c>
      <c r="T364" s="2" t="str">
        <f t="shared" si="110"/>
        <v>kai</v>
      </c>
      <c r="U364" s="2" t="str">
        <f t="shared" si="111"/>
        <v/>
      </c>
      <c r="V364" s="2" t="str">
        <f t="shared" si="112"/>
        <v/>
      </c>
      <c r="W364" s="2">
        <f t="shared" si="115"/>
        <v>94.08</v>
      </c>
      <c r="X364" s="2" t="str">
        <f t="shared" si="113"/>
        <v/>
      </c>
      <c r="Y364" s="6">
        <f t="shared" si="101"/>
        <v>1182000</v>
      </c>
      <c r="Z364" s="6">
        <f t="shared" si="102"/>
        <v>0</v>
      </c>
      <c r="AA364" s="4">
        <f>SUM(P364:$P$759)+$Z$25</f>
        <v>1933000.0000000009</v>
      </c>
      <c r="AB364" s="4">
        <f>SUM(V364:$W$759)</f>
        <v>238469.00000000009</v>
      </c>
      <c r="AC364" s="4">
        <f t="shared" si="114"/>
        <v>751000.00000000093</v>
      </c>
    </row>
    <row r="365" spans="1:29" x14ac:dyDescent="0.15">
      <c r="A365">
        <v>2</v>
      </c>
      <c r="B365" s="1">
        <v>42262</v>
      </c>
      <c r="C365">
        <v>237.8</v>
      </c>
      <c r="D365">
        <v>240.7</v>
      </c>
      <c r="E365">
        <v>235.2</v>
      </c>
      <c r="F365">
        <v>235.2</v>
      </c>
      <c r="G365">
        <v>183172100</v>
      </c>
      <c r="H365" s="2">
        <f t="shared" si="103"/>
        <v>43082077920</v>
      </c>
      <c r="I365">
        <f t="shared" si="97"/>
        <v>-0.5</v>
      </c>
      <c r="J365" t="str">
        <f t="shared" si="104"/>
        <v>高値超、安値超</v>
      </c>
      <c r="L365">
        <f t="shared" si="98"/>
        <v>-0.5</v>
      </c>
      <c r="M365">
        <f t="shared" si="105"/>
        <v>-0.5</v>
      </c>
      <c r="N365">
        <f t="shared" si="106"/>
        <v>0.5</v>
      </c>
      <c r="O365" s="2">
        <f t="shared" si="99"/>
        <v>5000</v>
      </c>
      <c r="P365" s="2">
        <f t="shared" si="107"/>
        <v>-2500</v>
      </c>
      <c r="Q365" s="2">
        <f t="shared" si="100"/>
        <v>1178500</v>
      </c>
      <c r="R365" s="2" t="str">
        <f t="shared" si="108"/>
        <v>kai</v>
      </c>
      <c r="S365" s="2" t="str">
        <f t="shared" si="109"/>
        <v>uri</v>
      </c>
      <c r="T365" s="2" t="str">
        <f t="shared" si="110"/>
        <v>kai</v>
      </c>
      <c r="U365" s="2">
        <f t="shared" si="111"/>
        <v>1178500</v>
      </c>
      <c r="V365" s="2">
        <f t="shared" si="112"/>
        <v>1512</v>
      </c>
      <c r="W365" s="2">
        <f t="shared" si="115"/>
        <v>188.56</v>
      </c>
      <c r="X365" s="2" t="str">
        <f t="shared" si="113"/>
        <v/>
      </c>
      <c r="Y365" s="6">
        <f t="shared" si="101"/>
        <v>1176000</v>
      </c>
      <c r="Z365" s="6">
        <f t="shared" si="102"/>
        <v>0</v>
      </c>
      <c r="AA365" s="4">
        <f>SUM(P365:$P$759)+$Z$25</f>
        <v>1927000.0000000009</v>
      </c>
      <c r="AB365" s="4">
        <f>SUM(V365:$W$759)</f>
        <v>238374.92000000007</v>
      </c>
      <c r="AC365" s="4">
        <f t="shared" si="114"/>
        <v>751000.00000000093</v>
      </c>
    </row>
    <row r="366" spans="1:29" x14ac:dyDescent="0.15">
      <c r="A366">
        <v>2</v>
      </c>
      <c r="B366" s="1">
        <v>42261</v>
      </c>
      <c r="C366">
        <v>239.2</v>
      </c>
      <c r="D366">
        <v>240.2</v>
      </c>
      <c r="E366">
        <v>235</v>
      </c>
      <c r="F366">
        <v>235.7</v>
      </c>
      <c r="G366">
        <v>155043100</v>
      </c>
      <c r="H366" s="2">
        <f t="shared" si="103"/>
        <v>36543658670</v>
      </c>
      <c r="I366">
        <f t="shared" si="97"/>
        <v>-3.4000000000000057</v>
      </c>
      <c r="J366" t="str">
        <f t="shared" si="104"/>
        <v>高値超、安値超</v>
      </c>
      <c r="L366">
        <f t="shared" si="98"/>
        <v>3.4000000000000057</v>
      </c>
      <c r="M366">
        <f t="shared" si="105"/>
        <v>3.4000000000000057</v>
      </c>
      <c r="N366">
        <f t="shared" si="106"/>
        <v>-3.4000000000000057</v>
      </c>
      <c r="O366" s="2">
        <f t="shared" si="99"/>
        <v>5000</v>
      </c>
      <c r="P366" s="2">
        <f t="shared" si="107"/>
        <v>17000.000000000029</v>
      </c>
      <c r="Q366" s="2">
        <f t="shared" si="100"/>
        <v>1195500</v>
      </c>
      <c r="R366" s="2" t="str">
        <f t="shared" si="108"/>
        <v>uri</v>
      </c>
      <c r="S366" s="2" t="str">
        <f t="shared" si="109"/>
        <v>kai</v>
      </c>
      <c r="T366" s="2" t="str">
        <f t="shared" si="110"/>
        <v>uri</v>
      </c>
      <c r="U366" s="2">
        <f t="shared" si="111"/>
        <v>1195500</v>
      </c>
      <c r="V366" s="2">
        <f t="shared" si="112"/>
        <v>1512</v>
      </c>
      <c r="W366" s="2" t="str">
        <f t="shared" si="115"/>
        <v/>
      </c>
      <c r="X366" s="2">
        <f t="shared" si="113"/>
        <v>191.28</v>
      </c>
      <c r="Y366" s="6">
        <f t="shared" si="101"/>
        <v>1178500</v>
      </c>
      <c r="Z366" s="6">
        <f t="shared" si="102"/>
        <v>0</v>
      </c>
      <c r="AA366" s="4">
        <f>SUM(P366:$P$759)+$Z$25</f>
        <v>1929500.0000000009</v>
      </c>
      <c r="AB366" s="4">
        <f>SUM(V366:$W$759)</f>
        <v>236674.36000000004</v>
      </c>
      <c r="AC366" s="4">
        <f t="shared" si="114"/>
        <v>751000.00000000093</v>
      </c>
    </row>
    <row r="367" spans="1:29" x14ac:dyDescent="0.15">
      <c r="A367">
        <v>2</v>
      </c>
      <c r="B367" s="1">
        <v>42258</v>
      </c>
      <c r="C367">
        <v>233.6</v>
      </c>
      <c r="D367">
        <v>239.7</v>
      </c>
      <c r="E367">
        <v>233.6</v>
      </c>
      <c r="F367">
        <v>239.1</v>
      </c>
      <c r="G367">
        <v>245288400</v>
      </c>
      <c r="H367" s="2">
        <f t="shared" si="103"/>
        <v>58648456440</v>
      </c>
      <c r="I367">
        <f t="shared" si="97"/>
        <v>2.5999999999999943</v>
      </c>
      <c r="J367" t="str">
        <f t="shared" si="104"/>
        <v>高値割、安値割</v>
      </c>
      <c r="L367">
        <f t="shared" si="98"/>
        <v>2.5999999999999943</v>
      </c>
      <c r="M367">
        <f t="shared" si="105"/>
        <v>2.5999999999999943</v>
      </c>
      <c r="N367">
        <f t="shared" si="106"/>
        <v>2.5999999999999943</v>
      </c>
      <c r="O367" s="2">
        <f t="shared" si="99"/>
        <v>5000</v>
      </c>
      <c r="P367" s="2">
        <f t="shared" si="107"/>
        <v>12999.999999999971</v>
      </c>
      <c r="Q367" s="2">
        <f t="shared" si="100"/>
        <v>1182500</v>
      </c>
      <c r="R367" s="2" t="str">
        <f t="shared" si="108"/>
        <v>kai</v>
      </c>
      <c r="S367" s="2" t="str">
        <f t="shared" si="109"/>
        <v>kai</v>
      </c>
      <c r="T367" s="2" t="str">
        <f t="shared" si="110"/>
        <v>kai</v>
      </c>
      <c r="U367" s="2" t="str">
        <f t="shared" si="111"/>
        <v/>
      </c>
      <c r="V367" s="2" t="str">
        <f t="shared" si="112"/>
        <v/>
      </c>
      <c r="W367" s="2">
        <f t="shared" si="115"/>
        <v>94.6</v>
      </c>
      <c r="X367" s="2" t="str">
        <f t="shared" si="113"/>
        <v/>
      </c>
      <c r="Y367" s="6">
        <f t="shared" si="101"/>
        <v>1195500</v>
      </c>
      <c r="Z367" s="6">
        <f t="shared" si="102"/>
        <v>0</v>
      </c>
      <c r="AA367" s="4">
        <f>SUM(P367:$P$759)+$Z$25</f>
        <v>1912500.0000000009</v>
      </c>
      <c r="AB367" s="4">
        <f>SUM(V367:$W$759)</f>
        <v>235162.36000000004</v>
      </c>
      <c r="AC367" s="4">
        <f t="shared" si="114"/>
        <v>717000.00000000093</v>
      </c>
    </row>
    <row r="368" spans="1:29" x14ac:dyDescent="0.15">
      <c r="A368">
        <v>2</v>
      </c>
      <c r="B368" s="1">
        <v>42257</v>
      </c>
      <c r="C368">
        <v>237</v>
      </c>
      <c r="D368">
        <v>240</v>
      </c>
      <c r="E368">
        <v>233.7</v>
      </c>
      <c r="F368">
        <v>236.5</v>
      </c>
      <c r="G368">
        <v>275141800</v>
      </c>
      <c r="H368" s="2">
        <f t="shared" si="103"/>
        <v>65071035700</v>
      </c>
      <c r="I368">
        <f t="shared" si="97"/>
        <v>-8.3000000000000114</v>
      </c>
      <c r="J368" t="str">
        <f t="shared" si="104"/>
        <v/>
      </c>
      <c r="L368">
        <f t="shared" si="98"/>
        <v>-8.3000000000000114</v>
      </c>
      <c r="M368">
        <f t="shared" si="105"/>
        <v>-8.3000000000000114</v>
      </c>
      <c r="N368">
        <f t="shared" si="106"/>
        <v>8.3000000000000114</v>
      </c>
      <c r="O368" s="2">
        <f t="shared" si="99"/>
        <v>5000</v>
      </c>
      <c r="P368" s="2">
        <f t="shared" si="107"/>
        <v>-41500.000000000058</v>
      </c>
      <c r="Q368" s="2">
        <f t="shared" si="100"/>
        <v>1224000</v>
      </c>
      <c r="R368" s="2" t="str">
        <f t="shared" si="108"/>
        <v>kai</v>
      </c>
      <c r="S368" s="2" t="str">
        <f t="shared" si="109"/>
        <v>uri</v>
      </c>
      <c r="T368" s="2" t="str">
        <f t="shared" si="110"/>
        <v>kai</v>
      </c>
      <c r="U368" s="2" t="str">
        <f t="shared" si="111"/>
        <v/>
      </c>
      <c r="V368" s="2" t="str">
        <f t="shared" si="112"/>
        <v/>
      </c>
      <c r="W368" s="2">
        <f t="shared" si="115"/>
        <v>97.92</v>
      </c>
      <c r="X368" s="2" t="str">
        <f t="shared" si="113"/>
        <v/>
      </c>
      <c r="Y368" s="6">
        <f t="shared" si="101"/>
        <v>1182500</v>
      </c>
      <c r="Z368" s="6">
        <f t="shared" si="102"/>
        <v>0</v>
      </c>
      <c r="AA368" s="4">
        <f>SUM(P368:$P$759)+$Z$25</f>
        <v>1899500.0000000009</v>
      </c>
      <c r="AB368" s="4">
        <f>SUM(V368:$W$759)</f>
        <v>235067.76000000007</v>
      </c>
      <c r="AC368" s="4">
        <f t="shared" si="114"/>
        <v>717000.00000000093</v>
      </c>
    </row>
    <row r="369" spans="1:29" x14ac:dyDescent="0.15">
      <c r="A369">
        <v>2</v>
      </c>
      <c r="B369" s="1">
        <v>42256</v>
      </c>
      <c r="C369">
        <v>235</v>
      </c>
      <c r="D369">
        <v>244.8</v>
      </c>
      <c r="E369">
        <v>232.1</v>
      </c>
      <c r="F369">
        <v>244.8</v>
      </c>
      <c r="G369">
        <v>297652000</v>
      </c>
      <c r="H369" s="2">
        <f t="shared" si="103"/>
        <v>72865209600</v>
      </c>
      <c r="I369">
        <f t="shared" si="97"/>
        <v>18.400000000000006</v>
      </c>
      <c r="J369" t="str">
        <f t="shared" si="104"/>
        <v>高値超、安値超</v>
      </c>
      <c r="L369">
        <f t="shared" si="98"/>
        <v>18.400000000000006</v>
      </c>
      <c r="M369">
        <f t="shared" si="105"/>
        <v>18.400000000000006</v>
      </c>
      <c r="N369">
        <f t="shared" si="106"/>
        <v>18.400000000000006</v>
      </c>
      <c r="O369" s="2">
        <f t="shared" si="99"/>
        <v>5000</v>
      </c>
      <c r="P369" s="2">
        <f t="shared" si="107"/>
        <v>92000.000000000029</v>
      </c>
      <c r="Q369" s="2">
        <f t="shared" si="100"/>
        <v>1132000</v>
      </c>
      <c r="R369" s="2" t="str">
        <f t="shared" si="108"/>
        <v>kai</v>
      </c>
      <c r="S369" s="2" t="str">
        <f t="shared" si="109"/>
        <v>kai</v>
      </c>
      <c r="T369" s="2" t="str">
        <f t="shared" si="110"/>
        <v>kai</v>
      </c>
      <c r="U369" s="2">
        <f t="shared" si="111"/>
        <v>1132000</v>
      </c>
      <c r="V369" s="2">
        <f t="shared" si="112"/>
        <v>1512</v>
      </c>
      <c r="W369" s="2">
        <f t="shared" si="115"/>
        <v>181.12</v>
      </c>
      <c r="X369" s="2" t="str">
        <f t="shared" si="113"/>
        <v/>
      </c>
      <c r="Y369" s="6">
        <f t="shared" si="101"/>
        <v>1224000</v>
      </c>
      <c r="Z369" s="6">
        <f t="shared" si="102"/>
        <v>0</v>
      </c>
      <c r="AA369" s="4">
        <f>SUM(P369:$P$759)+$Z$25</f>
        <v>1941000.0000000009</v>
      </c>
      <c r="AB369" s="4">
        <f>SUM(V369:$W$759)</f>
        <v>234969.84000000005</v>
      </c>
      <c r="AC369" s="4">
        <f t="shared" si="114"/>
        <v>717000.00000000093</v>
      </c>
    </row>
    <row r="370" spans="1:29" x14ac:dyDescent="0.15">
      <c r="A370">
        <v>2</v>
      </c>
      <c r="B370" s="1">
        <v>42255</v>
      </c>
      <c r="C370">
        <v>229.7</v>
      </c>
      <c r="D370">
        <v>230.4</v>
      </c>
      <c r="E370">
        <v>226.1</v>
      </c>
      <c r="F370">
        <v>226.4</v>
      </c>
      <c r="G370">
        <v>184014400</v>
      </c>
      <c r="H370" s="2">
        <f t="shared" si="103"/>
        <v>41660860160</v>
      </c>
      <c r="I370">
        <f t="shared" si="97"/>
        <v>-4.1999999999999886</v>
      </c>
      <c r="J370" t="str">
        <f t="shared" si="104"/>
        <v/>
      </c>
      <c r="L370">
        <f t="shared" si="98"/>
        <v>4.1999999999999886</v>
      </c>
      <c r="M370">
        <f t="shared" si="105"/>
        <v>4.1999999999999886</v>
      </c>
      <c r="N370">
        <f t="shared" si="106"/>
        <v>-4.1999999999999886</v>
      </c>
      <c r="O370" s="2">
        <f t="shared" si="99"/>
        <v>5000</v>
      </c>
      <c r="P370" s="2">
        <f t="shared" si="107"/>
        <v>20999.999999999942</v>
      </c>
      <c r="Q370" s="2">
        <f t="shared" si="100"/>
        <v>1153000</v>
      </c>
      <c r="R370" s="2" t="str">
        <f t="shared" si="108"/>
        <v>uri</v>
      </c>
      <c r="S370" s="2" t="str">
        <f t="shared" si="109"/>
        <v>kai</v>
      </c>
      <c r="T370" s="2" t="str">
        <f t="shared" si="110"/>
        <v>uri</v>
      </c>
      <c r="U370" s="2" t="str">
        <f t="shared" si="111"/>
        <v/>
      </c>
      <c r="V370" s="2" t="str">
        <f t="shared" si="112"/>
        <v/>
      </c>
      <c r="W370" s="2" t="str">
        <f t="shared" si="115"/>
        <v/>
      </c>
      <c r="X370" s="2">
        <f t="shared" si="113"/>
        <v>92.24</v>
      </c>
      <c r="Y370" s="6">
        <f t="shared" si="101"/>
        <v>1132000</v>
      </c>
      <c r="Z370" s="6">
        <f t="shared" si="102"/>
        <v>0</v>
      </c>
      <c r="AA370" s="4">
        <f>SUM(P370:$P$759)+$Z$25</f>
        <v>1849000.0000000009</v>
      </c>
      <c r="AB370" s="4">
        <f>SUM(V370:$W$759)</f>
        <v>233276.72000000006</v>
      </c>
      <c r="AC370" s="4">
        <f t="shared" si="114"/>
        <v>717000.00000000093</v>
      </c>
    </row>
    <row r="371" spans="1:29" x14ac:dyDescent="0.15">
      <c r="A371">
        <v>2</v>
      </c>
      <c r="B371" s="1">
        <v>42254</v>
      </c>
      <c r="C371">
        <v>230.3</v>
      </c>
      <c r="D371">
        <v>231.9</v>
      </c>
      <c r="E371">
        <v>225.2</v>
      </c>
      <c r="F371">
        <v>230.6</v>
      </c>
      <c r="G371">
        <v>284177300</v>
      </c>
      <c r="H371" s="2">
        <f t="shared" si="103"/>
        <v>65531285380</v>
      </c>
      <c r="I371">
        <f t="shared" si="97"/>
        <v>-3</v>
      </c>
      <c r="J371" t="str">
        <f t="shared" si="104"/>
        <v>高値割、安値割</v>
      </c>
      <c r="L371">
        <f t="shared" si="98"/>
        <v>3</v>
      </c>
      <c r="M371">
        <f t="shared" si="105"/>
        <v>3</v>
      </c>
      <c r="N371">
        <f t="shared" si="106"/>
        <v>-3</v>
      </c>
      <c r="O371" s="2">
        <f t="shared" si="99"/>
        <v>5000</v>
      </c>
      <c r="P371" s="2">
        <f t="shared" si="107"/>
        <v>15000</v>
      </c>
      <c r="Q371" s="2">
        <f t="shared" si="100"/>
        <v>1168000</v>
      </c>
      <c r="R371" s="2" t="str">
        <f t="shared" si="108"/>
        <v>uri</v>
      </c>
      <c r="S371" s="2" t="str">
        <f t="shared" si="109"/>
        <v>kai</v>
      </c>
      <c r="T371" s="2" t="str">
        <f t="shared" si="110"/>
        <v>uri</v>
      </c>
      <c r="U371" s="2">
        <f t="shared" si="111"/>
        <v>1168000</v>
      </c>
      <c r="V371" s="2">
        <f t="shared" si="112"/>
        <v>1512</v>
      </c>
      <c r="W371" s="2" t="str">
        <f t="shared" si="115"/>
        <v/>
      </c>
      <c r="X371" s="2">
        <f t="shared" si="113"/>
        <v>186.88</v>
      </c>
      <c r="Y371" s="6">
        <f t="shared" si="101"/>
        <v>1153000</v>
      </c>
      <c r="Z371" s="6">
        <f t="shared" si="102"/>
        <v>0</v>
      </c>
      <c r="AA371" s="4">
        <f>SUM(P371:$P$759)+$Z$25</f>
        <v>1828000.0000000009</v>
      </c>
      <c r="AB371" s="4">
        <f>SUM(V371:$W$759)</f>
        <v>233276.72000000006</v>
      </c>
      <c r="AC371" s="4">
        <f t="shared" si="114"/>
        <v>675000.00000000093</v>
      </c>
    </row>
    <row r="372" spans="1:29" x14ac:dyDescent="0.15">
      <c r="A372">
        <v>2</v>
      </c>
      <c r="B372" s="1">
        <v>42251</v>
      </c>
      <c r="C372">
        <v>238.8</v>
      </c>
      <c r="D372">
        <v>238.9</v>
      </c>
      <c r="E372">
        <v>230.6</v>
      </c>
      <c r="F372">
        <v>233.6</v>
      </c>
      <c r="G372">
        <v>237145400</v>
      </c>
      <c r="H372" s="2">
        <f t="shared" si="103"/>
        <v>55397165440</v>
      </c>
      <c r="I372">
        <f t="shared" si="97"/>
        <v>-4.5999999999999943</v>
      </c>
      <c r="J372" t="str">
        <f t="shared" si="104"/>
        <v>高値割、安値割</v>
      </c>
      <c r="L372">
        <f t="shared" si="98"/>
        <v>-4.5999999999999943</v>
      </c>
      <c r="M372">
        <f t="shared" si="105"/>
        <v>-4.5999999999999943</v>
      </c>
      <c r="N372">
        <f t="shared" si="106"/>
        <v>-4.5999999999999943</v>
      </c>
      <c r="O372" s="2">
        <f t="shared" si="99"/>
        <v>5000</v>
      </c>
      <c r="P372" s="2">
        <f t="shared" si="107"/>
        <v>-22999.999999999971</v>
      </c>
      <c r="Q372" s="2">
        <f t="shared" si="100"/>
        <v>1191000</v>
      </c>
      <c r="R372" s="2" t="str">
        <f t="shared" si="108"/>
        <v>kai</v>
      </c>
      <c r="S372" s="2" t="str">
        <f t="shared" si="109"/>
        <v>kai</v>
      </c>
      <c r="T372" s="2" t="str">
        <f t="shared" si="110"/>
        <v>kai</v>
      </c>
      <c r="U372" s="2">
        <f t="shared" si="111"/>
        <v>1191000</v>
      </c>
      <c r="V372" s="2">
        <f t="shared" si="112"/>
        <v>1512</v>
      </c>
      <c r="W372" s="2">
        <f t="shared" si="115"/>
        <v>190.56</v>
      </c>
      <c r="X372" s="2" t="str">
        <f t="shared" si="113"/>
        <v/>
      </c>
      <c r="Y372" s="6">
        <f t="shared" si="101"/>
        <v>1168000</v>
      </c>
      <c r="Z372" s="6">
        <f t="shared" si="102"/>
        <v>0</v>
      </c>
      <c r="AA372" s="4">
        <f>SUM(P372:$P$759)+$Z$25</f>
        <v>1813000.0000000009</v>
      </c>
      <c r="AB372" s="4">
        <f>SUM(V372:$W$759)</f>
        <v>231764.72000000009</v>
      </c>
      <c r="AC372" s="4">
        <f t="shared" si="114"/>
        <v>645000.00000000093</v>
      </c>
    </row>
    <row r="373" spans="1:29" x14ac:dyDescent="0.15">
      <c r="A373">
        <v>2</v>
      </c>
      <c r="B373" s="1">
        <v>42250</v>
      </c>
      <c r="C373">
        <v>243.6</v>
      </c>
      <c r="D373">
        <v>244.5</v>
      </c>
      <c r="E373">
        <v>237.7</v>
      </c>
      <c r="F373">
        <v>238.2</v>
      </c>
      <c r="G373">
        <v>186812900</v>
      </c>
      <c r="H373" s="2">
        <f t="shared" si="103"/>
        <v>44498832780</v>
      </c>
      <c r="I373">
        <f t="shared" si="97"/>
        <v>-3.1000000000000227</v>
      </c>
      <c r="J373" t="str">
        <f t="shared" si="104"/>
        <v/>
      </c>
      <c r="L373">
        <f t="shared" si="98"/>
        <v>3.1000000000000227</v>
      </c>
      <c r="M373">
        <f t="shared" si="105"/>
        <v>3.1000000000000227</v>
      </c>
      <c r="N373">
        <f t="shared" si="106"/>
        <v>-3.1000000000000227</v>
      </c>
      <c r="O373" s="2">
        <f t="shared" si="99"/>
        <v>5000</v>
      </c>
      <c r="P373" s="2">
        <f t="shared" si="107"/>
        <v>15500.000000000113</v>
      </c>
      <c r="Q373" s="2">
        <f t="shared" si="100"/>
        <v>1206500</v>
      </c>
      <c r="R373" s="2" t="str">
        <f t="shared" si="108"/>
        <v>uri</v>
      </c>
      <c r="S373" s="2" t="str">
        <f t="shared" si="109"/>
        <v>kai</v>
      </c>
      <c r="T373" s="2" t="str">
        <f t="shared" si="110"/>
        <v>uri</v>
      </c>
      <c r="U373" s="2" t="str">
        <f t="shared" si="111"/>
        <v/>
      </c>
      <c r="V373" s="2" t="str">
        <f t="shared" si="112"/>
        <v/>
      </c>
      <c r="W373" s="2" t="str">
        <f t="shared" si="115"/>
        <v/>
      </c>
      <c r="X373" s="2">
        <f t="shared" si="113"/>
        <v>96.52</v>
      </c>
      <c r="Y373" s="6">
        <f t="shared" si="101"/>
        <v>1191000</v>
      </c>
      <c r="Z373" s="6">
        <f t="shared" si="102"/>
        <v>0</v>
      </c>
      <c r="AA373" s="4">
        <f>SUM(P373:$P$759)+$Z$25</f>
        <v>1836000.0000000009</v>
      </c>
      <c r="AB373" s="4">
        <f>SUM(V373:$W$759)</f>
        <v>230062.16000000006</v>
      </c>
      <c r="AC373" s="4">
        <f t="shared" si="114"/>
        <v>645000.00000000093</v>
      </c>
    </row>
    <row r="374" spans="1:29" x14ac:dyDescent="0.15">
      <c r="A374">
        <v>2</v>
      </c>
      <c r="B374" s="1">
        <v>42249</v>
      </c>
      <c r="C374">
        <v>234.9</v>
      </c>
      <c r="D374">
        <v>245.8</v>
      </c>
      <c r="E374">
        <v>232.9</v>
      </c>
      <c r="F374">
        <v>241.3</v>
      </c>
      <c r="G374">
        <v>323346500</v>
      </c>
      <c r="H374" s="2">
        <f t="shared" si="103"/>
        <v>78023510450</v>
      </c>
      <c r="I374">
        <f t="shared" si="97"/>
        <v>1.3000000000000114</v>
      </c>
      <c r="J374" t="str">
        <f t="shared" si="104"/>
        <v>高値割、安値割</v>
      </c>
      <c r="L374">
        <f t="shared" si="98"/>
        <v>-1.3000000000000114</v>
      </c>
      <c r="M374">
        <f t="shared" si="105"/>
        <v>-1.3000000000000114</v>
      </c>
      <c r="N374">
        <f t="shared" si="106"/>
        <v>1.3000000000000114</v>
      </c>
      <c r="O374" s="2">
        <f t="shared" si="99"/>
        <v>5000</v>
      </c>
      <c r="P374" s="2">
        <f t="shared" si="107"/>
        <v>-6500.0000000000564</v>
      </c>
      <c r="Q374" s="2">
        <f t="shared" si="100"/>
        <v>1200000</v>
      </c>
      <c r="R374" s="2" t="str">
        <f t="shared" si="108"/>
        <v>uri</v>
      </c>
      <c r="S374" s="2" t="str">
        <f t="shared" si="109"/>
        <v>kai</v>
      </c>
      <c r="T374" s="2" t="str">
        <f t="shared" si="110"/>
        <v>uri</v>
      </c>
      <c r="U374" s="2" t="str">
        <f t="shared" si="111"/>
        <v/>
      </c>
      <c r="V374" s="2" t="str">
        <f t="shared" si="112"/>
        <v/>
      </c>
      <c r="W374" s="2" t="str">
        <f t="shared" si="115"/>
        <v/>
      </c>
      <c r="X374" s="2">
        <f t="shared" si="113"/>
        <v>96</v>
      </c>
      <c r="Y374" s="6">
        <f t="shared" si="101"/>
        <v>1206500</v>
      </c>
      <c r="Z374" s="6">
        <f t="shared" si="102"/>
        <v>0</v>
      </c>
      <c r="AA374" s="4">
        <f>SUM(P374:$P$759)+$Z$25</f>
        <v>1820500.0000000009</v>
      </c>
      <c r="AB374" s="4">
        <f>SUM(V374:$W$759)</f>
        <v>230062.16000000006</v>
      </c>
      <c r="AC374" s="4">
        <f t="shared" si="114"/>
        <v>614000.00000000093</v>
      </c>
    </row>
    <row r="375" spans="1:29" x14ac:dyDescent="0.15">
      <c r="A375">
        <v>2</v>
      </c>
      <c r="B375" s="1">
        <v>42248</v>
      </c>
      <c r="C375">
        <v>247</v>
      </c>
      <c r="D375">
        <v>249.1</v>
      </c>
      <c r="E375">
        <v>240</v>
      </c>
      <c r="F375">
        <v>240</v>
      </c>
      <c r="G375">
        <v>237795300</v>
      </c>
      <c r="H375" s="2">
        <f t="shared" si="103"/>
        <v>57070872000</v>
      </c>
      <c r="I375">
        <f t="shared" si="97"/>
        <v>-8.6999999999999886</v>
      </c>
      <c r="J375" t="str">
        <f t="shared" si="104"/>
        <v>高値割、安値割</v>
      </c>
      <c r="L375">
        <f t="shared" si="98"/>
        <v>8.6999999999999886</v>
      </c>
      <c r="M375">
        <f t="shared" si="105"/>
        <v>8.6999999999999886</v>
      </c>
      <c r="N375">
        <f t="shared" si="106"/>
        <v>-8.6999999999999886</v>
      </c>
      <c r="O375" s="2">
        <f t="shared" si="99"/>
        <v>5000</v>
      </c>
      <c r="P375" s="2">
        <f t="shared" si="107"/>
        <v>43499.999999999942</v>
      </c>
      <c r="Q375" s="2">
        <f t="shared" si="100"/>
        <v>1243500</v>
      </c>
      <c r="R375" s="2" t="str">
        <f t="shared" si="108"/>
        <v>uri</v>
      </c>
      <c r="S375" s="2" t="str">
        <f t="shared" si="109"/>
        <v>kai</v>
      </c>
      <c r="T375" s="2" t="str">
        <f t="shared" si="110"/>
        <v>uri</v>
      </c>
      <c r="U375" s="2">
        <f t="shared" si="111"/>
        <v>1243500</v>
      </c>
      <c r="V375" s="2">
        <f t="shared" si="112"/>
        <v>1512</v>
      </c>
      <c r="W375" s="2" t="str">
        <f t="shared" si="115"/>
        <v/>
      </c>
      <c r="X375" s="2">
        <f t="shared" si="113"/>
        <v>198.96</v>
      </c>
      <c r="Y375" s="6">
        <f t="shared" si="101"/>
        <v>1200000</v>
      </c>
      <c r="Z375" s="6">
        <f t="shared" si="102"/>
        <v>0</v>
      </c>
      <c r="AA375" s="4">
        <f>SUM(P375:$P$759)+$Z$25</f>
        <v>1827000.0000000009</v>
      </c>
      <c r="AB375" s="4">
        <f>SUM(V375:$W$759)</f>
        <v>230062.16000000006</v>
      </c>
      <c r="AC375" s="4">
        <f t="shared" si="114"/>
        <v>627000.00000000093</v>
      </c>
    </row>
    <row r="376" spans="1:29" x14ac:dyDescent="0.15">
      <c r="A376">
        <v>2</v>
      </c>
      <c r="B376" s="1">
        <v>42247</v>
      </c>
      <c r="C376">
        <v>250</v>
      </c>
      <c r="D376">
        <v>250.9</v>
      </c>
      <c r="E376">
        <v>247.7</v>
      </c>
      <c r="F376">
        <v>248.7</v>
      </c>
      <c r="G376">
        <v>201259600</v>
      </c>
      <c r="H376" s="2">
        <f t="shared" si="103"/>
        <v>50053262520</v>
      </c>
      <c r="I376">
        <f t="shared" si="97"/>
        <v>-3.7000000000000171</v>
      </c>
      <c r="J376" t="str">
        <f t="shared" si="104"/>
        <v>高値割、安値割</v>
      </c>
      <c r="L376">
        <f t="shared" si="98"/>
        <v>-3.7000000000000171</v>
      </c>
      <c r="M376">
        <f t="shared" si="105"/>
        <v>-3.7000000000000171</v>
      </c>
      <c r="N376">
        <f t="shared" si="106"/>
        <v>3.7000000000000171</v>
      </c>
      <c r="O376" s="2">
        <f t="shared" si="99"/>
        <v>5000</v>
      </c>
      <c r="P376" s="2">
        <f t="shared" si="107"/>
        <v>-18500.000000000084</v>
      </c>
      <c r="Q376" s="2">
        <f t="shared" si="100"/>
        <v>1262000</v>
      </c>
      <c r="R376" s="2" t="str">
        <f t="shared" si="108"/>
        <v>kai</v>
      </c>
      <c r="S376" s="2" t="str">
        <f t="shared" si="109"/>
        <v>uri</v>
      </c>
      <c r="T376" s="2" t="str">
        <f t="shared" si="110"/>
        <v>kai</v>
      </c>
      <c r="U376" s="2" t="str">
        <f t="shared" si="111"/>
        <v/>
      </c>
      <c r="V376" s="2" t="str">
        <f t="shared" si="112"/>
        <v/>
      </c>
      <c r="W376" s="2">
        <f t="shared" si="115"/>
        <v>100.96</v>
      </c>
      <c r="X376" s="2" t="str">
        <f t="shared" si="113"/>
        <v/>
      </c>
      <c r="Y376" s="6">
        <f t="shared" si="101"/>
        <v>1243500</v>
      </c>
      <c r="Z376" s="6">
        <f t="shared" si="102"/>
        <v>0</v>
      </c>
      <c r="AA376" s="4">
        <f>SUM(P376:$P$759)+$Z$25</f>
        <v>1783500.0000000009</v>
      </c>
      <c r="AB376" s="4">
        <f>SUM(V376:$W$759)</f>
        <v>228550.16000000009</v>
      </c>
      <c r="AC376" s="4">
        <f t="shared" si="114"/>
        <v>540000.00000000093</v>
      </c>
    </row>
    <row r="377" spans="1:29" x14ac:dyDescent="0.15">
      <c r="A377">
        <v>2</v>
      </c>
      <c r="B377" s="1">
        <v>42244</v>
      </c>
      <c r="C377">
        <v>249.5</v>
      </c>
      <c r="D377">
        <v>253.7</v>
      </c>
      <c r="E377">
        <v>248.5</v>
      </c>
      <c r="F377">
        <v>252.4</v>
      </c>
      <c r="G377">
        <v>269141100</v>
      </c>
      <c r="H377" s="2">
        <f t="shared" si="103"/>
        <v>67931213640</v>
      </c>
      <c r="I377">
        <f t="shared" si="97"/>
        <v>10.300000000000011</v>
      </c>
      <c r="J377" t="str">
        <f t="shared" si="104"/>
        <v>高値超、安値超</v>
      </c>
      <c r="L377">
        <f t="shared" si="98"/>
        <v>10.300000000000011</v>
      </c>
      <c r="M377">
        <f t="shared" si="105"/>
        <v>10.300000000000011</v>
      </c>
      <c r="N377">
        <f t="shared" si="106"/>
        <v>-10.300000000000011</v>
      </c>
      <c r="O377" s="2">
        <f t="shared" si="99"/>
        <v>5000</v>
      </c>
      <c r="P377" s="2">
        <f t="shared" si="107"/>
        <v>51500.000000000058</v>
      </c>
      <c r="Q377" s="2">
        <f t="shared" si="100"/>
        <v>1210500</v>
      </c>
      <c r="R377" s="2" t="str">
        <f t="shared" si="108"/>
        <v>kai</v>
      </c>
      <c r="S377" s="2" t="str">
        <f t="shared" si="109"/>
        <v>uri</v>
      </c>
      <c r="T377" s="2" t="str">
        <f t="shared" si="110"/>
        <v>kai</v>
      </c>
      <c r="U377" s="2" t="str">
        <f t="shared" si="111"/>
        <v/>
      </c>
      <c r="V377" s="2" t="str">
        <f t="shared" si="112"/>
        <v/>
      </c>
      <c r="W377" s="2">
        <f t="shared" si="115"/>
        <v>96.84</v>
      </c>
      <c r="X377" s="2" t="str">
        <f t="shared" si="113"/>
        <v/>
      </c>
      <c r="Y377" s="6">
        <f t="shared" si="101"/>
        <v>1262000</v>
      </c>
      <c r="Z377" s="6">
        <f t="shared" si="102"/>
        <v>0</v>
      </c>
      <c r="AA377" s="4">
        <f>SUM(P377:$P$759)+$Z$25</f>
        <v>1802000.0000000009</v>
      </c>
      <c r="AB377" s="4">
        <f>SUM(V377:$W$759)</f>
        <v>228449.20000000007</v>
      </c>
      <c r="AC377" s="4">
        <f t="shared" si="114"/>
        <v>540000.00000000093</v>
      </c>
    </row>
    <row r="378" spans="1:29" x14ac:dyDescent="0.15">
      <c r="A378">
        <v>2</v>
      </c>
      <c r="B378" s="1">
        <v>42243</v>
      </c>
      <c r="C378">
        <v>244</v>
      </c>
      <c r="D378">
        <v>245.8</v>
      </c>
      <c r="E378">
        <v>240.7</v>
      </c>
      <c r="F378">
        <v>242.1</v>
      </c>
      <c r="G378">
        <v>290712900</v>
      </c>
      <c r="H378" s="2">
        <f t="shared" si="103"/>
        <v>70381593090</v>
      </c>
      <c r="I378">
        <f t="shared" si="97"/>
        <v>5.2999999999999829</v>
      </c>
      <c r="J378" t="str">
        <f t="shared" si="104"/>
        <v>高値超、安値超</v>
      </c>
      <c r="L378">
        <f t="shared" si="98"/>
        <v>5.2999999999999829</v>
      </c>
      <c r="M378">
        <f t="shared" si="105"/>
        <v>5.2999999999999829</v>
      </c>
      <c r="N378">
        <f t="shared" si="106"/>
        <v>5.2999999999999829</v>
      </c>
      <c r="O378" s="2">
        <f t="shared" si="99"/>
        <v>5000</v>
      </c>
      <c r="P378" s="2">
        <f t="shared" si="107"/>
        <v>26499.999999999916</v>
      </c>
      <c r="Q378" s="2">
        <f t="shared" si="100"/>
        <v>1184000</v>
      </c>
      <c r="R378" s="2" t="str">
        <f t="shared" si="108"/>
        <v>kai</v>
      </c>
      <c r="S378" s="2" t="str">
        <f t="shared" si="109"/>
        <v>kai</v>
      </c>
      <c r="T378" s="2" t="str">
        <f t="shared" si="110"/>
        <v>kai</v>
      </c>
      <c r="U378" s="2">
        <f t="shared" si="111"/>
        <v>1184000</v>
      </c>
      <c r="V378" s="2">
        <f t="shared" si="112"/>
        <v>1512</v>
      </c>
      <c r="W378" s="2">
        <f t="shared" si="115"/>
        <v>189.44</v>
      </c>
      <c r="X378" s="2" t="str">
        <f t="shared" si="113"/>
        <v/>
      </c>
      <c r="Y378" s="6">
        <f t="shared" si="101"/>
        <v>1210500</v>
      </c>
      <c r="Z378" s="6">
        <f t="shared" si="102"/>
        <v>0</v>
      </c>
      <c r="AA378" s="4">
        <f>SUM(P378:$P$759)+$Z$25</f>
        <v>1750500.0000000014</v>
      </c>
      <c r="AB378" s="4">
        <f>SUM(V378:$W$759)</f>
        <v>228352.3600000001</v>
      </c>
      <c r="AC378" s="4">
        <f t="shared" si="114"/>
        <v>540000.0000000014</v>
      </c>
    </row>
    <row r="379" spans="1:29" x14ac:dyDescent="0.15">
      <c r="A379">
        <v>2</v>
      </c>
      <c r="B379" s="1">
        <v>42242</v>
      </c>
      <c r="C379">
        <v>231</v>
      </c>
      <c r="D379">
        <v>237.9</v>
      </c>
      <c r="E379">
        <v>228.1</v>
      </c>
      <c r="F379">
        <v>236.8</v>
      </c>
      <c r="G379">
        <v>378742200</v>
      </c>
      <c r="H379" s="2">
        <f t="shared" si="103"/>
        <v>89686152960</v>
      </c>
      <c r="I379">
        <f t="shared" si="97"/>
        <v>8.8000000000000114</v>
      </c>
      <c r="J379" t="str">
        <f t="shared" si="104"/>
        <v/>
      </c>
      <c r="L379">
        <f t="shared" si="98"/>
        <v>-8.8000000000000114</v>
      </c>
      <c r="M379">
        <f t="shared" si="105"/>
        <v>-8.8000000000000114</v>
      </c>
      <c r="N379">
        <f t="shared" si="106"/>
        <v>8.8000000000000114</v>
      </c>
      <c r="O379" s="2">
        <f t="shared" si="99"/>
        <v>5000</v>
      </c>
      <c r="P379" s="2">
        <f t="shared" si="107"/>
        <v>-44000.000000000058</v>
      </c>
      <c r="Q379" s="2">
        <f t="shared" si="100"/>
        <v>1140000</v>
      </c>
      <c r="R379" s="2" t="str">
        <f t="shared" si="108"/>
        <v>uri</v>
      </c>
      <c r="S379" s="2" t="str">
        <f t="shared" si="109"/>
        <v>kai</v>
      </c>
      <c r="T379" s="2" t="str">
        <f t="shared" si="110"/>
        <v>uri</v>
      </c>
      <c r="U379" s="2" t="str">
        <f t="shared" si="111"/>
        <v/>
      </c>
      <c r="V379" s="2" t="str">
        <f t="shared" si="112"/>
        <v/>
      </c>
      <c r="W379" s="2" t="str">
        <f t="shared" si="115"/>
        <v/>
      </c>
      <c r="X379" s="2">
        <f t="shared" si="113"/>
        <v>91.2</v>
      </c>
      <c r="Y379" s="6">
        <f t="shared" si="101"/>
        <v>1184000</v>
      </c>
      <c r="Z379" s="6">
        <f t="shared" si="102"/>
        <v>0</v>
      </c>
      <c r="AA379" s="4">
        <f>SUM(P379:$P$759)+$Z$25</f>
        <v>1724000.0000000014</v>
      </c>
      <c r="AB379" s="4">
        <f>SUM(V379:$W$759)</f>
        <v>226650.9200000001</v>
      </c>
      <c r="AC379" s="4">
        <f t="shared" si="114"/>
        <v>540000.0000000014</v>
      </c>
    </row>
    <row r="380" spans="1:29" x14ac:dyDescent="0.15">
      <c r="A380">
        <v>2</v>
      </c>
      <c r="B380" s="1">
        <v>42241</v>
      </c>
      <c r="C380">
        <v>221.1</v>
      </c>
      <c r="D380">
        <v>241</v>
      </c>
      <c r="E380">
        <v>219.8</v>
      </c>
      <c r="F380">
        <v>228</v>
      </c>
      <c r="G380">
        <v>574417700</v>
      </c>
      <c r="H380" s="2">
        <f t="shared" si="103"/>
        <v>130967235600</v>
      </c>
      <c r="I380">
        <f t="shared" si="97"/>
        <v>-1.5999999999999943</v>
      </c>
      <c r="J380" t="str">
        <f t="shared" si="104"/>
        <v>高値割、安値割</v>
      </c>
      <c r="L380">
        <f t="shared" si="98"/>
        <v>1.5999999999999943</v>
      </c>
      <c r="M380">
        <f t="shared" si="105"/>
        <v>1.5999999999999943</v>
      </c>
      <c r="N380">
        <f t="shared" si="106"/>
        <v>-1.5999999999999943</v>
      </c>
      <c r="O380" s="2">
        <f t="shared" si="99"/>
        <v>5000</v>
      </c>
      <c r="P380" s="2">
        <f t="shared" si="107"/>
        <v>7999.9999999999718</v>
      </c>
      <c r="Q380" s="2">
        <f t="shared" si="100"/>
        <v>1148000</v>
      </c>
      <c r="R380" s="2" t="str">
        <f t="shared" si="108"/>
        <v>uri</v>
      </c>
      <c r="S380" s="2" t="str">
        <f t="shared" si="109"/>
        <v>kai</v>
      </c>
      <c r="T380" s="2" t="str">
        <f t="shared" si="110"/>
        <v>uri</v>
      </c>
      <c r="U380" s="2" t="str">
        <f t="shared" si="111"/>
        <v/>
      </c>
      <c r="V380" s="2" t="str">
        <f t="shared" si="112"/>
        <v/>
      </c>
      <c r="W380" s="2" t="str">
        <f t="shared" si="115"/>
        <v/>
      </c>
      <c r="X380" s="2">
        <f t="shared" si="113"/>
        <v>91.84</v>
      </c>
      <c r="Y380" s="6">
        <f t="shared" si="101"/>
        <v>1140000</v>
      </c>
      <c r="Z380" s="6">
        <f t="shared" si="102"/>
        <v>0</v>
      </c>
      <c r="AA380" s="4">
        <f>SUM(P380:$P$759)+$Z$25</f>
        <v>1768000.0000000014</v>
      </c>
      <c r="AB380" s="4">
        <f>SUM(V380:$W$759)</f>
        <v>226650.9200000001</v>
      </c>
      <c r="AC380" s="4">
        <f t="shared" si="114"/>
        <v>628000.0000000014</v>
      </c>
    </row>
    <row r="381" spans="1:29" x14ac:dyDescent="0.15">
      <c r="A381">
        <v>2</v>
      </c>
      <c r="B381" s="1">
        <v>42240</v>
      </c>
      <c r="C381">
        <v>240</v>
      </c>
      <c r="D381">
        <v>241.4</v>
      </c>
      <c r="E381">
        <v>228.1</v>
      </c>
      <c r="F381">
        <v>229.6</v>
      </c>
      <c r="G381">
        <v>428373500</v>
      </c>
      <c r="H381" s="2">
        <f t="shared" si="103"/>
        <v>98354555600</v>
      </c>
      <c r="I381">
        <f t="shared" si="97"/>
        <v>-20.400000000000006</v>
      </c>
      <c r="J381" t="str">
        <f t="shared" si="104"/>
        <v>高値割、安値割</v>
      </c>
      <c r="L381">
        <f t="shared" si="98"/>
        <v>20.400000000000006</v>
      </c>
      <c r="M381">
        <f t="shared" si="105"/>
        <v>20.400000000000006</v>
      </c>
      <c r="N381">
        <f t="shared" si="106"/>
        <v>-20.400000000000006</v>
      </c>
      <c r="O381" s="2">
        <f t="shared" si="99"/>
        <v>5000</v>
      </c>
      <c r="P381" s="2">
        <f t="shared" si="107"/>
        <v>102000.00000000003</v>
      </c>
      <c r="Q381" s="2">
        <f t="shared" si="100"/>
        <v>1250000</v>
      </c>
      <c r="R381" s="2" t="str">
        <f t="shared" si="108"/>
        <v>uri</v>
      </c>
      <c r="S381" s="2" t="str">
        <f t="shared" si="109"/>
        <v>kai</v>
      </c>
      <c r="T381" s="2" t="str">
        <f t="shared" si="110"/>
        <v>uri</v>
      </c>
      <c r="U381" s="2" t="str">
        <f t="shared" si="111"/>
        <v/>
      </c>
      <c r="V381" s="2" t="str">
        <f t="shared" si="112"/>
        <v/>
      </c>
      <c r="W381" s="2" t="str">
        <f t="shared" si="115"/>
        <v/>
      </c>
      <c r="X381" s="2">
        <f t="shared" si="113"/>
        <v>100</v>
      </c>
      <c r="Y381" s="6">
        <f t="shared" si="101"/>
        <v>1148000</v>
      </c>
      <c r="Z381" s="6">
        <f t="shared" si="102"/>
        <v>0</v>
      </c>
      <c r="AA381" s="4">
        <f>SUM(P381:$P$759)+$Z$25</f>
        <v>1760000.0000000016</v>
      </c>
      <c r="AB381" s="4">
        <f>SUM(V381:$W$759)</f>
        <v>226650.9200000001</v>
      </c>
      <c r="AC381" s="4">
        <f t="shared" si="114"/>
        <v>612000.00000000163</v>
      </c>
    </row>
    <row r="382" spans="1:29" x14ac:dyDescent="0.15">
      <c r="A382">
        <v>2</v>
      </c>
      <c r="B382" s="1">
        <v>42237</v>
      </c>
      <c r="C382">
        <v>251.8</v>
      </c>
      <c r="D382">
        <v>253.2</v>
      </c>
      <c r="E382">
        <v>248.8</v>
      </c>
      <c r="F382">
        <v>250</v>
      </c>
      <c r="G382">
        <v>291783700</v>
      </c>
      <c r="H382" s="2">
        <f t="shared" si="103"/>
        <v>72945925000</v>
      </c>
      <c r="I382">
        <f t="shared" si="97"/>
        <v>-8.5</v>
      </c>
      <c r="J382" t="str">
        <f t="shared" si="104"/>
        <v>高値割、安値割</v>
      </c>
      <c r="L382">
        <f t="shared" si="98"/>
        <v>8.5</v>
      </c>
      <c r="M382">
        <f t="shared" si="105"/>
        <v>8.5</v>
      </c>
      <c r="N382">
        <f t="shared" si="106"/>
        <v>-8.5</v>
      </c>
      <c r="O382" s="2">
        <f t="shared" si="99"/>
        <v>5000</v>
      </c>
      <c r="P382" s="2">
        <f t="shared" si="107"/>
        <v>42500</v>
      </c>
      <c r="Q382" s="2">
        <f t="shared" si="100"/>
        <v>1292500</v>
      </c>
      <c r="R382" s="2" t="str">
        <f t="shared" si="108"/>
        <v>uri</v>
      </c>
      <c r="S382" s="2" t="str">
        <f t="shared" si="109"/>
        <v>kai</v>
      </c>
      <c r="T382" s="2" t="str">
        <f t="shared" si="110"/>
        <v>uri</v>
      </c>
      <c r="U382" s="2">
        <f t="shared" si="111"/>
        <v>1292500</v>
      </c>
      <c r="V382" s="2">
        <f t="shared" si="112"/>
        <v>1512</v>
      </c>
      <c r="W382" s="2" t="str">
        <f t="shared" si="115"/>
        <v/>
      </c>
      <c r="X382" s="2">
        <f t="shared" si="113"/>
        <v>206.8</v>
      </c>
      <c r="Y382" s="6">
        <f t="shared" si="101"/>
        <v>1250000</v>
      </c>
      <c r="Z382" s="6">
        <f t="shared" si="102"/>
        <v>0</v>
      </c>
      <c r="AA382" s="4">
        <f>SUM(P382:$P$759)+$Z$25</f>
        <v>1658000.0000000014</v>
      </c>
      <c r="AB382" s="4">
        <f>SUM(V382:$W$759)</f>
        <v>226650.9200000001</v>
      </c>
      <c r="AC382" s="4">
        <f t="shared" si="114"/>
        <v>408000.0000000014</v>
      </c>
    </row>
    <row r="383" spans="1:29" x14ac:dyDescent="0.15">
      <c r="A383">
        <v>2</v>
      </c>
      <c r="B383" s="1">
        <v>42236</v>
      </c>
      <c r="C383">
        <v>260.39999999999998</v>
      </c>
      <c r="D383">
        <v>261.8</v>
      </c>
      <c r="E383">
        <v>256.7</v>
      </c>
      <c r="F383">
        <v>258.5</v>
      </c>
      <c r="G383">
        <v>198166900</v>
      </c>
      <c r="H383" s="2">
        <f t="shared" si="103"/>
        <v>51226143650</v>
      </c>
      <c r="I383">
        <f t="shared" si="97"/>
        <v>-3.8000000000000114</v>
      </c>
      <c r="J383" t="str">
        <f t="shared" si="104"/>
        <v>高値割、安値割</v>
      </c>
      <c r="L383">
        <f t="shared" si="98"/>
        <v>-3.8000000000000114</v>
      </c>
      <c r="M383">
        <f t="shared" si="105"/>
        <v>-3.8000000000000114</v>
      </c>
      <c r="N383">
        <f t="shared" si="106"/>
        <v>3.8000000000000114</v>
      </c>
      <c r="O383" s="2">
        <f t="shared" si="99"/>
        <v>5000</v>
      </c>
      <c r="P383" s="2">
        <f t="shared" si="107"/>
        <v>-19000.000000000058</v>
      </c>
      <c r="Q383" s="2">
        <f t="shared" si="100"/>
        <v>1311500</v>
      </c>
      <c r="R383" s="2" t="str">
        <f t="shared" si="108"/>
        <v>kai</v>
      </c>
      <c r="S383" s="2" t="str">
        <f t="shared" si="109"/>
        <v>uri</v>
      </c>
      <c r="T383" s="2" t="str">
        <f t="shared" si="110"/>
        <v>kai</v>
      </c>
      <c r="U383" s="2" t="str">
        <f t="shared" si="111"/>
        <v/>
      </c>
      <c r="V383" s="2" t="str">
        <f t="shared" si="112"/>
        <v/>
      </c>
      <c r="W383" s="2">
        <f t="shared" si="115"/>
        <v>104.92</v>
      </c>
      <c r="X383" s="2" t="str">
        <f t="shared" si="113"/>
        <v/>
      </c>
      <c r="Y383" s="6">
        <f t="shared" si="101"/>
        <v>1292500</v>
      </c>
      <c r="Z383" s="6">
        <f t="shared" si="102"/>
        <v>0</v>
      </c>
      <c r="AA383" s="4">
        <f>SUM(P383:$P$759)+$Z$25</f>
        <v>1615500.0000000014</v>
      </c>
      <c r="AB383" s="4">
        <f>SUM(V383:$W$759)</f>
        <v>225138.92000000007</v>
      </c>
      <c r="AC383" s="4">
        <f t="shared" si="114"/>
        <v>323000.0000000014</v>
      </c>
    </row>
    <row r="384" spans="1:29" x14ac:dyDescent="0.15">
      <c r="A384">
        <v>2</v>
      </c>
      <c r="B384" s="1">
        <v>42235</v>
      </c>
      <c r="C384">
        <v>263.3</v>
      </c>
      <c r="D384">
        <v>266.8</v>
      </c>
      <c r="E384">
        <v>262.2</v>
      </c>
      <c r="F384">
        <v>262.3</v>
      </c>
      <c r="G384">
        <v>212566200</v>
      </c>
      <c r="H384" s="2">
        <f t="shared" si="103"/>
        <v>55756114260</v>
      </c>
      <c r="I384">
        <f t="shared" si="97"/>
        <v>-0.30000000000001137</v>
      </c>
      <c r="J384" t="str">
        <f t="shared" si="104"/>
        <v>高値超、安値超</v>
      </c>
      <c r="L384">
        <f t="shared" si="98"/>
        <v>-0.30000000000001137</v>
      </c>
      <c r="M384">
        <f t="shared" si="105"/>
        <v>-0.30000000000001137</v>
      </c>
      <c r="N384">
        <f t="shared" si="106"/>
        <v>0.30000000000001137</v>
      </c>
      <c r="O384" s="2">
        <f t="shared" si="99"/>
        <v>5000</v>
      </c>
      <c r="P384" s="2">
        <f t="shared" si="107"/>
        <v>-1500.0000000000568</v>
      </c>
      <c r="Q384" s="2">
        <f t="shared" si="100"/>
        <v>1313000</v>
      </c>
      <c r="R384" s="2" t="str">
        <f t="shared" si="108"/>
        <v>kai</v>
      </c>
      <c r="S384" s="2" t="str">
        <f t="shared" si="109"/>
        <v>uri</v>
      </c>
      <c r="T384" s="2" t="str">
        <f t="shared" si="110"/>
        <v>kai</v>
      </c>
      <c r="U384" s="2" t="str">
        <f t="shared" si="111"/>
        <v/>
      </c>
      <c r="V384" s="2" t="str">
        <f t="shared" si="112"/>
        <v/>
      </c>
      <c r="W384" s="2">
        <f t="shared" si="115"/>
        <v>105.04</v>
      </c>
      <c r="X384" s="2" t="str">
        <f t="shared" si="113"/>
        <v/>
      </c>
      <c r="Y384" s="6">
        <f t="shared" si="101"/>
        <v>1311500</v>
      </c>
      <c r="Z384" s="6">
        <f t="shared" si="102"/>
        <v>0</v>
      </c>
      <c r="AA384" s="4">
        <f>SUM(P384:$P$759)+$Z$25</f>
        <v>1634500.0000000016</v>
      </c>
      <c r="AB384" s="4">
        <f>SUM(V384:$W$759)</f>
        <v>225034.00000000006</v>
      </c>
      <c r="AC384" s="4">
        <f t="shared" si="114"/>
        <v>323000.00000000163</v>
      </c>
    </row>
    <row r="385" spans="1:29" x14ac:dyDescent="0.15">
      <c r="A385">
        <v>2</v>
      </c>
      <c r="B385" s="1">
        <v>42234</v>
      </c>
      <c r="C385">
        <v>259.3</v>
      </c>
      <c r="D385">
        <v>263.3</v>
      </c>
      <c r="E385">
        <v>258.7</v>
      </c>
      <c r="F385">
        <v>262.60000000000002</v>
      </c>
      <c r="G385">
        <v>153782100</v>
      </c>
      <c r="H385" s="2">
        <f t="shared" si="103"/>
        <v>40383179460</v>
      </c>
      <c r="I385">
        <f t="shared" si="97"/>
        <v>4.1000000000000227</v>
      </c>
      <c r="J385" t="str">
        <f t="shared" si="104"/>
        <v>高値超、安値超</v>
      </c>
      <c r="L385">
        <f t="shared" si="98"/>
        <v>4.1000000000000227</v>
      </c>
      <c r="M385">
        <f t="shared" si="105"/>
        <v>4.1000000000000227</v>
      </c>
      <c r="N385">
        <f t="shared" si="106"/>
        <v>-4.1000000000000227</v>
      </c>
      <c r="O385" s="2">
        <f t="shared" si="99"/>
        <v>5000</v>
      </c>
      <c r="P385" s="2">
        <f t="shared" si="107"/>
        <v>20500.000000000113</v>
      </c>
      <c r="Q385" s="2">
        <f t="shared" si="100"/>
        <v>1292500</v>
      </c>
      <c r="R385" s="2" t="str">
        <f t="shared" si="108"/>
        <v>kai</v>
      </c>
      <c r="S385" s="2" t="str">
        <f t="shared" si="109"/>
        <v>uri</v>
      </c>
      <c r="T385" s="2" t="str">
        <f t="shared" si="110"/>
        <v>kai</v>
      </c>
      <c r="U385" s="2">
        <f t="shared" si="111"/>
        <v>1292500</v>
      </c>
      <c r="V385" s="2">
        <f t="shared" si="112"/>
        <v>1512</v>
      </c>
      <c r="W385" s="2">
        <f t="shared" si="115"/>
        <v>206.8</v>
      </c>
      <c r="X385" s="2" t="str">
        <f t="shared" si="113"/>
        <v/>
      </c>
      <c r="Y385" s="6">
        <f t="shared" si="101"/>
        <v>1313000</v>
      </c>
      <c r="Z385" s="6">
        <f t="shared" si="102"/>
        <v>0</v>
      </c>
      <c r="AA385" s="4">
        <f>SUM(P385:$P$759)+$Z$25</f>
        <v>1636000.0000000014</v>
      </c>
      <c r="AB385" s="4">
        <f>SUM(V385:$W$759)</f>
        <v>224928.96000000008</v>
      </c>
      <c r="AC385" s="4">
        <f t="shared" si="114"/>
        <v>323000.0000000014</v>
      </c>
    </row>
    <row r="386" spans="1:29" x14ac:dyDescent="0.15">
      <c r="A386">
        <v>2</v>
      </c>
      <c r="B386" s="1">
        <v>42233</v>
      </c>
      <c r="C386">
        <v>258.3</v>
      </c>
      <c r="D386">
        <v>263.2</v>
      </c>
      <c r="E386">
        <v>256.7</v>
      </c>
      <c r="F386">
        <v>258.5</v>
      </c>
      <c r="G386">
        <v>151438900</v>
      </c>
      <c r="H386" s="2">
        <f t="shared" si="103"/>
        <v>39146955650</v>
      </c>
      <c r="I386">
        <f t="shared" si="97"/>
        <v>1.5</v>
      </c>
      <c r="J386" t="str">
        <f t="shared" si="104"/>
        <v>高値超、安値超</v>
      </c>
      <c r="L386">
        <f t="shared" si="98"/>
        <v>-1.5</v>
      </c>
      <c r="M386">
        <f t="shared" si="105"/>
        <v>-1.5</v>
      </c>
      <c r="N386">
        <f t="shared" si="106"/>
        <v>1.5</v>
      </c>
      <c r="O386" s="2">
        <f t="shared" si="99"/>
        <v>5000</v>
      </c>
      <c r="P386" s="2">
        <f t="shared" si="107"/>
        <v>-7500</v>
      </c>
      <c r="Q386" s="2">
        <f t="shared" si="100"/>
        <v>1285000</v>
      </c>
      <c r="R386" s="2" t="str">
        <f t="shared" si="108"/>
        <v>uri</v>
      </c>
      <c r="S386" s="2" t="str">
        <f t="shared" si="109"/>
        <v>kai</v>
      </c>
      <c r="T386" s="2" t="str">
        <f t="shared" si="110"/>
        <v>uri</v>
      </c>
      <c r="U386" s="2" t="str">
        <f t="shared" si="111"/>
        <v/>
      </c>
      <c r="V386" s="2" t="str">
        <f t="shared" si="112"/>
        <v/>
      </c>
      <c r="W386" s="2" t="str">
        <f t="shared" si="115"/>
        <v/>
      </c>
      <c r="X386" s="2">
        <f t="shared" si="113"/>
        <v>102.8</v>
      </c>
      <c r="Y386" s="6">
        <f t="shared" si="101"/>
        <v>1292500</v>
      </c>
      <c r="Z386" s="6">
        <f t="shared" si="102"/>
        <v>0</v>
      </c>
      <c r="AA386" s="4">
        <f>SUM(P386:$P$759)+$Z$25</f>
        <v>1615500.0000000014</v>
      </c>
      <c r="AB386" s="4">
        <f>SUM(V386:$W$759)</f>
        <v>223210.16000000006</v>
      </c>
      <c r="AC386" s="4">
        <f t="shared" si="114"/>
        <v>323000.0000000014</v>
      </c>
    </row>
    <row r="387" spans="1:29" x14ac:dyDescent="0.15">
      <c r="A387">
        <v>2</v>
      </c>
      <c r="B387" s="1">
        <v>42230</v>
      </c>
      <c r="C387">
        <v>259.5</v>
      </c>
      <c r="D387">
        <v>259.8</v>
      </c>
      <c r="E387">
        <v>256.3</v>
      </c>
      <c r="F387">
        <v>257</v>
      </c>
      <c r="G387">
        <v>175992800</v>
      </c>
      <c r="H387" s="2">
        <f t="shared" si="103"/>
        <v>45230149600</v>
      </c>
      <c r="I387">
        <f t="shared" si="97"/>
        <v>-3.1000000000000227</v>
      </c>
      <c r="J387" t="str">
        <f t="shared" si="104"/>
        <v>高値割、安値割</v>
      </c>
      <c r="L387">
        <f t="shared" si="98"/>
        <v>3.1000000000000227</v>
      </c>
      <c r="M387">
        <f t="shared" si="105"/>
        <v>3.1000000000000227</v>
      </c>
      <c r="N387">
        <f t="shared" si="106"/>
        <v>-3.1000000000000227</v>
      </c>
      <c r="O387" s="2">
        <f t="shared" si="99"/>
        <v>5000</v>
      </c>
      <c r="P387" s="2">
        <f t="shared" si="107"/>
        <v>15500.000000000113</v>
      </c>
      <c r="Q387" s="2">
        <f t="shared" si="100"/>
        <v>1300500</v>
      </c>
      <c r="R387" s="2" t="str">
        <f t="shared" si="108"/>
        <v>uri</v>
      </c>
      <c r="S387" s="2" t="str">
        <f t="shared" si="109"/>
        <v>kai</v>
      </c>
      <c r="T387" s="2" t="str">
        <f t="shared" si="110"/>
        <v>uri</v>
      </c>
      <c r="U387" s="2" t="str">
        <f t="shared" si="111"/>
        <v/>
      </c>
      <c r="V387" s="2" t="str">
        <f t="shared" si="112"/>
        <v/>
      </c>
      <c r="W387" s="2" t="str">
        <f t="shared" si="115"/>
        <v/>
      </c>
      <c r="X387" s="2">
        <f t="shared" si="113"/>
        <v>104.04</v>
      </c>
      <c r="Y387" s="6">
        <f t="shared" si="101"/>
        <v>1285000</v>
      </c>
      <c r="Z387" s="6">
        <f t="shared" si="102"/>
        <v>0</v>
      </c>
      <c r="AA387" s="4">
        <f>SUM(P387:$P$759)+$Z$25</f>
        <v>1623000.0000000014</v>
      </c>
      <c r="AB387" s="4">
        <f>SUM(V387:$W$759)</f>
        <v>223210.16000000006</v>
      </c>
      <c r="AC387" s="4">
        <f t="shared" si="114"/>
        <v>338000.0000000014</v>
      </c>
    </row>
    <row r="388" spans="1:29" x14ac:dyDescent="0.15">
      <c r="A388">
        <v>2</v>
      </c>
      <c r="B388" s="1">
        <v>42229</v>
      </c>
      <c r="C388">
        <v>260.2</v>
      </c>
      <c r="D388">
        <v>261.7</v>
      </c>
      <c r="E388">
        <v>259.10000000000002</v>
      </c>
      <c r="F388">
        <v>260.10000000000002</v>
      </c>
      <c r="G388">
        <v>199637700</v>
      </c>
      <c r="H388" s="2">
        <f t="shared" si="103"/>
        <v>51925765770.000008</v>
      </c>
      <c r="I388">
        <f t="shared" si="97"/>
        <v>-2.2999999999999545</v>
      </c>
      <c r="J388" t="str">
        <f t="shared" si="104"/>
        <v>高値割、安値割</v>
      </c>
      <c r="L388">
        <f t="shared" si="98"/>
        <v>2.2999999999999545</v>
      </c>
      <c r="M388">
        <f t="shared" si="105"/>
        <v>2.2999999999999545</v>
      </c>
      <c r="N388">
        <f t="shared" si="106"/>
        <v>-2.2999999999999545</v>
      </c>
      <c r="O388" s="2">
        <f t="shared" si="99"/>
        <v>5000</v>
      </c>
      <c r="P388" s="2">
        <f t="shared" si="107"/>
        <v>11499.999999999773</v>
      </c>
      <c r="Q388" s="2">
        <f t="shared" si="100"/>
        <v>1312000</v>
      </c>
      <c r="R388" s="2" t="str">
        <f t="shared" si="108"/>
        <v>uri</v>
      </c>
      <c r="S388" s="2" t="str">
        <f t="shared" si="109"/>
        <v>kai</v>
      </c>
      <c r="T388" s="2" t="str">
        <f t="shared" si="110"/>
        <v>uri</v>
      </c>
      <c r="U388" s="2">
        <f t="shared" si="111"/>
        <v>1312000</v>
      </c>
      <c r="V388" s="2">
        <f t="shared" si="112"/>
        <v>1512</v>
      </c>
      <c r="W388" s="2" t="str">
        <f t="shared" si="115"/>
        <v/>
      </c>
      <c r="X388" s="2">
        <f t="shared" si="113"/>
        <v>209.92</v>
      </c>
      <c r="Y388" s="6">
        <f t="shared" si="101"/>
        <v>1300500</v>
      </c>
      <c r="Z388" s="6">
        <f t="shared" si="102"/>
        <v>0</v>
      </c>
      <c r="AA388" s="4">
        <f>SUM(P388:$P$759)+$Z$25</f>
        <v>1607500.0000000014</v>
      </c>
      <c r="AB388" s="4">
        <f>SUM(V388:$W$759)</f>
        <v>223210.16000000006</v>
      </c>
      <c r="AC388" s="4">
        <f t="shared" si="114"/>
        <v>307000.0000000014</v>
      </c>
    </row>
    <row r="389" spans="1:29" x14ac:dyDescent="0.15">
      <c r="A389">
        <v>2</v>
      </c>
      <c r="B389" s="1">
        <v>42228</v>
      </c>
      <c r="C389">
        <v>267.39999999999998</v>
      </c>
      <c r="D389">
        <v>268.39999999999998</v>
      </c>
      <c r="E389">
        <v>260</v>
      </c>
      <c r="F389">
        <v>262.39999999999998</v>
      </c>
      <c r="G389">
        <v>229809800</v>
      </c>
      <c r="H389" s="2">
        <f t="shared" si="103"/>
        <v>60302091519.999992</v>
      </c>
      <c r="I389">
        <f t="shared" si="97"/>
        <v>-5</v>
      </c>
      <c r="J389" t="str">
        <f t="shared" si="104"/>
        <v>高値割、安値割</v>
      </c>
      <c r="L389">
        <f t="shared" si="98"/>
        <v>-5</v>
      </c>
      <c r="M389">
        <f t="shared" si="105"/>
        <v>-5</v>
      </c>
      <c r="N389">
        <f t="shared" si="106"/>
        <v>5</v>
      </c>
      <c r="O389" s="2">
        <f t="shared" si="99"/>
        <v>5000</v>
      </c>
      <c r="P389" s="2">
        <f t="shared" si="107"/>
        <v>-25000</v>
      </c>
      <c r="Q389" s="2">
        <f t="shared" si="100"/>
        <v>1337000</v>
      </c>
      <c r="R389" s="2" t="str">
        <f t="shared" si="108"/>
        <v>kai</v>
      </c>
      <c r="S389" s="2" t="str">
        <f t="shared" si="109"/>
        <v>uri</v>
      </c>
      <c r="T389" s="2" t="str">
        <f t="shared" si="110"/>
        <v>kai</v>
      </c>
      <c r="U389" s="2" t="str">
        <f t="shared" si="111"/>
        <v/>
      </c>
      <c r="V389" s="2" t="str">
        <f t="shared" si="112"/>
        <v/>
      </c>
      <c r="W389" s="2">
        <f t="shared" si="115"/>
        <v>106.96</v>
      </c>
      <c r="X389" s="2" t="str">
        <f t="shared" si="113"/>
        <v/>
      </c>
      <c r="Y389" s="6">
        <f t="shared" si="101"/>
        <v>1312000</v>
      </c>
      <c r="Z389" s="6">
        <f t="shared" si="102"/>
        <v>0</v>
      </c>
      <c r="AA389" s="4">
        <f>SUM(P389:$P$759)+$Z$25</f>
        <v>1596000.0000000016</v>
      </c>
      <c r="AB389" s="4">
        <f>SUM(V389:$W$759)</f>
        <v>221698.16000000006</v>
      </c>
      <c r="AC389" s="4">
        <f t="shared" si="114"/>
        <v>284000.00000000163</v>
      </c>
    </row>
    <row r="390" spans="1:29" x14ac:dyDescent="0.15">
      <c r="A390">
        <v>2</v>
      </c>
      <c r="B390" s="1">
        <v>42227</v>
      </c>
      <c r="C390">
        <v>269.39999999999998</v>
      </c>
      <c r="D390">
        <v>270.60000000000002</v>
      </c>
      <c r="E390">
        <v>265.60000000000002</v>
      </c>
      <c r="F390">
        <v>267.39999999999998</v>
      </c>
      <c r="G390">
        <v>185570800</v>
      </c>
      <c r="H390" s="2">
        <f t="shared" si="103"/>
        <v>49621631919.999992</v>
      </c>
      <c r="I390">
        <f t="shared" si="97"/>
        <v>9.9999999999965894E-2</v>
      </c>
      <c r="J390" t="str">
        <f t="shared" si="104"/>
        <v>高値超、安値超</v>
      </c>
      <c r="L390">
        <f t="shared" si="98"/>
        <v>9.9999999999965894E-2</v>
      </c>
      <c r="M390">
        <f t="shared" si="105"/>
        <v>9.9999999999965894E-2</v>
      </c>
      <c r="N390">
        <f t="shared" si="106"/>
        <v>9.9999999999965894E-2</v>
      </c>
      <c r="O390" s="2">
        <f t="shared" si="99"/>
        <v>5000</v>
      </c>
      <c r="P390" s="2">
        <f t="shared" si="107"/>
        <v>499.99999999982947</v>
      </c>
      <c r="Q390" s="2">
        <f t="shared" si="100"/>
        <v>1336500</v>
      </c>
      <c r="R390" s="2" t="str">
        <f t="shared" si="108"/>
        <v>kai</v>
      </c>
      <c r="S390" s="2" t="str">
        <f t="shared" si="109"/>
        <v>kai</v>
      </c>
      <c r="T390" s="2" t="str">
        <f t="shared" si="110"/>
        <v>kai</v>
      </c>
      <c r="U390" s="2">
        <f t="shared" si="111"/>
        <v>1336500</v>
      </c>
      <c r="V390" s="2">
        <f t="shared" si="112"/>
        <v>1512</v>
      </c>
      <c r="W390" s="2">
        <f t="shared" si="115"/>
        <v>213.84</v>
      </c>
      <c r="X390" s="2" t="str">
        <f t="shared" si="113"/>
        <v/>
      </c>
      <c r="Y390" s="6">
        <f t="shared" si="101"/>
        <v>1337000</v>
      </c>
      <c r="Z390" s="6">
        <f t="shared" si="102"/>
        <v>0</v>
      </c>
      <c r="AA390" s="4">
        <f>SUM(P390:$P$759)+$Z$25</f>
        <v>1621000.0000000016</v>
      </c>
      <c r="AB390" s="4">
        <f>SUM(V390:$W$759)</f>
        <v>221591.2000000001</v>
      </c>
      <c r="AC390" s="4">
        <f t="shared" si="114"/>
        <v>284000.00000000163</v>
      </c>
    </row>
    <row r="391" spans="1:29" x14ac:dyDescent="0.15">
      <c r="A391">
        <v>2</v>
      </c>
      <c r="B391" s="1">
        <v>42226</v>
      </c>
      <c r="C391">
        <v>266</v>
      </c>
      <c r="D391">
        <v>267.3</v>
      </c>
      <c r="E391">
        <v>264.5</v>
      </c>
      <c r="F391">
        <v>267.3</v>
      </c>
      <c r="G391">
        <v>109038200</v>
      </c>
      <c r="H391" s="2">
        <f t="shared" si="103"/>
        <v>29145910860</v>
      </c>
      <c r="I391">
        <f t="shared" si="97"/>
        <v>-0.5</v>
      </c>
      <c r="J391" t="str">
        <f t="shared" si="104"/>
        <v/>
      </c>
      <c r="L391">
        <f t="shared" si="98"/>
        <v>0.5</v>
      </c>
      <c r="M391">
        <f t="shared" si="105"/>
        <v>0.5</v>
      </c>
      <c r="N391">
        <f t="shared" si="106"/>
        <v>-0.5</v>
      </c>
      <c r="O391" s="2">
        <f t="shared" si="99"/>
        <v>5000</v>
      </c>
      <c r="P391" s="2">
        <f t="shared" si="107"/>
        <v>2500</v>
      </c>
      <c r="Q391" s="2">
        <f t="shared" si="100"/>
        <v>1339000</v>
      </c>
      <c r="R391" s="2" t="str">
        <f t="shared" si="108"/>
        <v>uri</v>
      </c>
      <c r="S391" s="2" t="str">
        <f t="shared" si="109"/>
        <v>kai</v>
      </c>
      <c r="T391" s="2" t="str">
        <f t="shared" si="110"/>
        <v>uri</v>
      </c>
      <c r="U391" s="2">
        <f t="shared" si="111"/>
        <v>1339000</v>
      </c>
      <c r="V391" s="2">
        <f t="shared" si="112"/>
        <v>1512</v>
      </c>
      <c r="W391" s="2" t="str">
        <f t="shared" si="115"/>
        <v/>
      </c>
      <c r="X391" s="2">
        <f t="shared" si="113"/>
        <v>214.24</v>
      </c>
      <c r="Y391" s="6">
        <f t="shared" si="101"/>
        <v>1336500</v>
      </c>
      <c r="Z391" s="6">
        <f t="shared" si="102"/>
        <v>0</v>
      </c>
      <c r="AA391" s="4">
        <f>SUM(P391:$P$759)+$Z$25</f>
        <v>1620500.0000000019</v>
      </c>
      <c r="AB391" s="4">
        <f>SUM(V391:$W$759)</f>
        <v>219865.36000000007</v>
      </c>
      <c r="AC391" s="4">
        <f t="shared" si="114"/>
        <v>284000.00000000186</v>
      </c>
    </row>
    <row r="392" spans="1:29" x14ac:dyDescent="0.15">
      <c r="A392">
        <v>2</v>
      </c>
      <c r="B392" s="1">
        <v>42223</v>
      </c>
      <c r="C392">
        <v>264</v>
      </c>
      <c r="D392">
        <v>268.3</v>
      </c>
      <c r="E392">
        <v>263.39999999999998</v>
      </c>
      <c r="F392">
        <v>267.8</v>
      </c>
      <c r="G392">
        <v>138626300</v>
      </c>
      <c r="H392" s="2">
        <f t="shared" si="103"/>
        <v>37124123140</v>
      </c>
      <c r="I392">
        <f t="shared" si="97"/>
        <v>3.6000000000000227</v>
      </c>
      <c r="J392" t="str">
        <f t="shared" si="104"/>
        <v>高値割、安値割</v>
      </c>
      <c r="L392">
        <f t="shared" si="98"/>
        <v>3.6000000000000227</v>
      </c>
      <c r="M392">
        <f t="shared" si="105"/>
        <v>3.6000000000000227</v>
      </c>
      <c r="N392">
        <f t="shared" si="106"/>
        <v>-3.6000000000000227</v>
      </c>
      <c r="O392" s="2">
        <f t="shared" si="99"/>
        <v>5000</v>
      </c>
      <c r="P392" s="2">
        <f t="shared" si="107"/>
        <v>18000.000000000113</v>
      </c>
      <c r="Q392" s="2">
        <f t="shared" si="100"/>
        <v>1321000</v>
      </c>
      <c r="R392" s="2" t="str">
        <f t="shared" si="108"/>
        <v>kai</v>
      </c>
      <c r="S392" s="2" t="str">
        <f t="shared" si="109"/>
        <v>uri</v>
      </c>
      <c r="T392" s="2" t="str">
        <f t="shared" si="110"/>
        <v>kai</v>
      </c>
      <c r="U392" s="2">
        <f t="shared" si="111"/>
        <v>1321000</v>
      </c>
      <c r="V392" s="2">
        <f t="shared" si="112"/>
        <v>1512</v>
      </c>
      <c r="W392" s="2">
        <f t="shared" si="115"/>
        <v>211.36</v>
      </c>
      <c r="X392" s="2" t="str">
        <f t="shared" si="113"/>
        <v/>
      </c>
      <c r="Y392" s="6">
        <f t="shared" si="101"/>
        <v>1339000</v>
      </c>
      <c r="Z392" s="6">
        <f t="shared" si="102"/>
        <v>0</v>
      </c>
      <c r="AA392" s="4">
        <f>SUM(P392:$P$759)+$Z$25</f>
        <v>1618000.0000000016</v>
      </c>
      <c r="AB392" s="4">
        <f>SUM(V392:$W$759)</f>
        <v>218353.3600000001</v>
      </c>
      <c r="AC392" s="4">
        <f t="shared" si="114"/>
        <v>279000.00000000163</v>
      </c>
    </row>
    <row r="393" spans="1:29" x14ac:dyDescent="0.15">
      <c r="A393">
        <v>2</v>
      </c>
      <c r="B393" s="1">
        <v>42222</v>
      </c>
      <c r="C393">
        <v>264.5</v>
      </c>
      <c r="D393">
        <v>269.39999999999998</v>
      </c>
      <c r="E393">
        <v>264.2</v>
      </c>
      <c r="F393">
        <v>264.2</v>
      </c>
      <c r="G393">
        <v>199154300</v>
      </c>
      <c r="H393" s="2">
        <f t="shared" si="103"/>
        <v>52616566060</v>
      </c>
      <c r="I393">
        <f t="shared" si="97"/>
        <v>1.8000000000000114</v>
      </c>
      <c r="J393" t="str">
        <f t="shared" si="104"/>
        <v>高値超、安値超</v>
      </c>
      <c r="L393">
        <f t="shared" si="98"/>
        <v>-1.8000000000000114</v>
      </c>
      <c r="M393">
        <f t="shared" si="105"/>
        <v>-1.8000000000000114</v>
      </c>
      <c r="N393">
        <f t="shared" si="106"/>
        <v>1.8000000000000114</v>
      </c>
      <c r="O393" s="2">
        <f t="shared" si="99"/>
        <v>5000</v>
      </c>
      <c r="P393" s="2">
        <f t="shared" si="107"/>
        <v>-9000.0000000000564</v>
      </c>
      <c r="Q393" s="2">
        <f t="shared" si="100"/>
        <v>1312000</v>
      </c>
      <c r="R393" s="2" t="str">
        <f t="shared" si="108"/>
        <v>uri</v>
      </c>
      <c r="S393" s="2" t="str">
        <f t="shared" si="109"/>
        <v>kai</v>
      </c>
      <c r="T393" s="2" t="str">
        <f t="shared" si="110"/>
        <v>uri</v>
      </c>
      <c r="U393" s="2" t="str">
        <f t="shared" si="111"/>
        <v/>
      </c>
      <c r="V393" s="2" t="str">
        <f t="shared" si="112"/>
        <v/>
      </c>
      <c r="W393" s="2" t="str">
        <f t="shared" si="115"/>
        <v/>
      </c>
      <c r="X393" s="2">
        <f t="shared" si="113"/>
        <v>104.96</v>
      </c>
      <c r="Y393" s="6">
        <f t="shared" si="101"/>
        <v>1321000</v>
      </c>
      <c r="Z393" s="6">
        <f t="shared" si="102"/>
        <v>0</v>
      </c>
      <c r="AA393" s="4">
        <f>SUM(P393:$P$759)+$Z$25</f>
        <v>1600000.0000000016</v>
      </c>
      <c r="AB393" s="4">
        <f>SUM(V393:$W$759)</f>
        <v>216630.00000000009</v>
      </c>
      <c r="AC393" s="4">
        <f t="shared" si="114"/>
        <v>279000.00000000163</v>
      </c>
    </row>
    <row r="394" spans="1:29" x14ac:dyDescent="0.15">
      <c r="A394">
        <v>2</v>
      </c>
      <c r="B394" s="1">
        <v>42221</v>
      </c>
      <c r="C394">
        <v>261.5</v>
      </c>
      <c r="D394">
        <v>265.10000000000002</v>
      </c>
      <c r="E394">
        <v>258</v>
      </c>
      <c r="F394">
        <v>262.39999999999998</v>
      </c>
      <c r="G394">
        <v>153032500</v>
      </c>
      <c r="H394" s="2">
        <f t="shared" si="103"/>
        <v>40155728000</v>
      </c>
      <c r="I394">
        <f t="shared" si="97"/>
        <v>0.39999999999997726</v>
      </c>
      <c r="J394" t="str">
        <f t="shared" si="104"/>
        <v>高値割、安値割</v>
      </c>
      <c r="L394">
        <f t="shared" si="98"/>
        <v>-0.39999999999997726</v>
      </c>
      <c r="M394">
        <f t="shared" si="105"/>
        <v>-0.39999999999997726</v>
      </c>
      <c r="N394">
        <f t="shared" si="106"/>
        <v>0.39999999999997726</v>
      </c>
      <c r="O394" s="2">
        <f t="shared" si="99"/>
        <v>5000</v>
      </c>
      <c r="P394" s="2">
        <f t="shared" si="107"/>
        <v>-1999.9999999998863</v>
      </c>
      <c r="Q394" s="2">
        <f t="shared" si="100"/>
        <v>1310000</v>
      </c>
      <c r="R394" s="2" t="str">
        <f t="shared" si="108"/>
        <v>uri</v>
      </c>
      <c r="S394" s="2" t="str">
        <f t="shared" si="109"/>
        <v>kai</v>
      </c>
      <c r="T394" s="2" t="str">
        <f t="shared" si="110"/>
        <v>uri</v>
      </c>
      <c r="U394" s="2">
        <f t="shared" si="111"/>
        <v>1310000</v>
      </c>
      <c r="V394" s="2">
        <f t="shared" si="112"/>
        <v>1512</v>
      </c>
      <c r="W394" s="2" t="str">
        <f t="shared" si="115"/>
        <v/>
      </c>
      <c r="X394" s="2">
        <f t="shared" si="113"/>
        <v>209.6</v>
      </c>
      <c r="Y394" s="6">
        <f t="shared" si="101"/>
        <v>1312000</v>
      </c>
      <c r="Z394" s="6">
        <f t="shared" si="102"/>
        <v>0</v>
      </c>
      <c r="AA394" s="4">
        <f>SUM(P394:$P$759)+$Z$25</f>
        <v>1609000.0000000016</v>
      </c>
      <c r="AB394" s="4">
        <f>SUM(V394:$W$759)</f>
        <v>216630.00000000009</v>
      </c>
      <c r="AC394" s="4">
        <f t="shared" si="114"/>
        <v>297000.00000000163</v>
      </c>
    </row>
    <row r="395" spans="1:29" x14ac:dyDescent="0.15">
      <c r="A395">
        <v>2</v>
      </c>
      <c r="B395" s="1">
        <v>42220</v>
      </c>
      <c r="C395">
        <v>262.39999999999998</v>
      </c>
      <c r="D395">
        <v>265.39999999999998</v>
      </c>
      <c r="E395">
        <v>261</v>
      </c>
      <c r="F395">
        <v>262</v>
      </c>
      <c r="G395">
        <v>137869000</v>
      </c>
      <c r="H395" s="2">
        <f t="shared" si="103"/>
        <v>36121678000</v>
      </c>
      <c r="I395">
        <f t="shared" si="97"/>
        <v>-1.5</v>
      </c>
      <c r="J395" t="str">
        <f t="shared" si="104"/>
        <v>高値割、安値割</v>
      </c>
      <c r="L395">
        <f t="shared" si="98"/>
        <v>-1.5</v>
      </c>
      <c r="M395">
        <f t="shared" si="105"/>
        <v>-1.5</v>
      </c>
      <c r="N395">
        <f t="shared" si="106"/>
        <v>-1.5</v>
      </c>
      <c r="O395" s="2">
        <f t="shared" si="99"/>
        <v>5000</v>
      </c>
      <c r="P395" s="2">
        <f t="shared" si="107"/>
        <v>-7500</v>
      </c>
      <c r="Q395" s="2">
        <f t="shared" si="100"/>
        <v>1317500</v>
      </c>
      <c r="R395" s="2" t="str">
        <f t="shared" si="108"/>
        <v>kai</v>
      </c>
      <c r="S395" s="2" t="str">
        <f t="shared" si="109"/>
        <v>kai</v>
      </c>
      <c r="T395" s="2" t="str">
        <f t="shared" si="110"/>
        <v>kai</v>
      </c>
      <c r="U395" s="2" t="str">
        <f t="shared" si="111"/>
        <v/>
      </c>
      <c r="V395" s="2" t="str">
        <f t="shared" si="112"/>
        <v/>
      </c>
      <c r="W395" s="2">
        <f t="shared" si="115"/>
        <v>105.4</v>
      </c>
      <c r="X395" s="2" t="str">
        <f t="shared" si="113"/>
        <v/>
      </c>
      <c r="Y395" s="6">
        <f t="shared" si="101"/>
        <v>1310000</v>
      </c>
      <c r="Z395" s="6">
        <f t="shared" si="102"/>
        <v>0</v>
      </c>
      <c r="AA395" s="4">
        <f>SUM(P395:$P$759)+$Z$25</f>
        <v>1611000.0000000016</v>
      </c>
      <c r="AB395" s="4">
        <f>SUM(V395:$W$759)</f>
        <v>215118.00000000009</v>
      </c>
      <c r="AC395" s="4">
        <f t="shared" si="114"/>
        <v>301000.00000000163</v>
      </c>
    </row>
    <row r="396" spans="1:29" x14ac:dyDescent="0.15">
      <c r="A396">
        <v>2</v>
      </c>
      <c r="B396" s="1">
        <v>42219</v>
      </c>
      <c r="C396">
        <v>270</v>
      </c>
      <c r="D396">
        <v>270</v>
      </c>
      <c r="E396">
        <v>261.7</v>
      </c>
      <c r="F396">
        <v>263.5</v>
      </c>
      <c r="G396">
        <v>175473400</v>
      </c>
      <c r="H396" s="2">
        <f t="shared" si="103"/>
        <v>46237240900</v>
      </c>
      <c r="I396">
        <f t="shared" si="97"/>
        <v>-4.3999999999999773</v>
      </c>
      <c r="J396" t="str">
        <f t="shared" si="104"/>
        <v/>
      </c>
      <c r="L396">
        <f t="shared" si="98"/>
        <v>-4.3999999999999773</v>
      </c>
      <c r="M396">
        <f t="shared" si="105"/>
        <v>-4.3999999999999773</v>
      </c>
      <c r="N396">
        <f t="shared" si="106"/>
        <v>4.3999999999999773</v>
      </c>
      <c r="O396" s="2">
        <f t="shared" si="99"/>
        <v>5000</v>
      </c>
      <c r="P396" s="2">
        <f t="shared" si="107"/>
        <v>-21999.999999999887</v>
      </c>
      <c r="Q396" s="2">
        <f t="shared" si="100"/>
        <v>1339500</v>
      </c>
      <c r="R396" s="2" t="str">
        <f t="shared" si="108"/>
        <v>kai</v>
      </c>
      <c r="S396" s="2" t="str">
        <f t="shared" si="109"/>
        <v>uri</v>
      </c>
      <c r="T396" s="2" t="str">
        <f t="shared" si="110"/>
        <v>kai</v>
      </c>
      <c r="U396" s="2" t="str">
        <f t="shared" si="111"/>
        <v/>
      </c>
      <c r="V396" s="2" t="str">
        <f t="shared" si="112"/>
        <v/>
      </c>
      <c r="W396" s="2">
        <f t="shared" si="115"/>
        <v>107.16</v>
      </c>
      <c r="X396" s="2" t="str">
        <f t="shared" si="113"/>
        <v/>
      </c>
      <c r="Y396" s="6">
        <f t="shared" si="101"/>
        <v>1317500</v>
      </c>
      <c r="Z396" s="6">
        <f t="shared" si="102"/>
        <v>0</v>
      </c>
      <c r="AA396" s="4">
        <f>SUM(P396:$P$759)+$Z$25</f>
        <v>1618500.0000000016</v>
      </c>
      <c r="AB396" s="4">
        <f>SUM(V396:$W$759)</f>
        <v>215012.60000000009</v>
      </c>
      <c r="AC396" s="4">
        <f t="shared" si="114"/>
        <v>301000.00000000163</v>
      </c>
    </row>
    <row r="397" spans="1:29" x14ac:dyDescent="0.15">
      <c r="A397">
        <v>2</v>
      </c>
      <c r="B397" s="1">
        <v>42216</v>
      </c>
      <c r="C397">
        <v>268.8</v>
      </c>
      <c r="D397">
        <v>269.5</v>
      </c>
      <c r="E397">
        <v>265.8</v>
      </c>
      <c r="F397">
        <v>267.89999999999998</v>
      </c>
      <c r="G397">
        <v>140571300</v>
      </c>
      <c r="H397" s="2">
        <f t="shared" si="103"/>
        <v>37659051270</v>
      </c>
      <c r="I397">
        <f t="shared" si="97"/>
        <v>-0.10000000000002274</v>
      </c>
      <c r="J397" t="str">
        <f t="shared" si="104"/>
        <v>高値超、安値超</v>
      </c>
      <c r="L397">
        <f t="shared" si="98"/>
        <v>-0.10000000000002274</v>
      </c>
      <c r="M397">
        <f t="shared" si="105"/>
        <v>-0.10000000000002274</v>
      </c>
      <c r="N397">
        <f t="shared" si="106"/>
        <v>0.10000000000002274</v>
      </c>
      <c r="O397" s="2">
        <f t="shared" si="99"/>
        <v>5000</v>
      </c>
      <c r="P397" s="2">
        <f t="shared" si="107"/>
        <v>-500.00000000011369</v>
      </c>
      <c r="Q397" s="2">
        <f t="shared" si="100"/>
        <v>1340000</v>
      </c>
      <c r="R397" s="2" t="str">
        <f t="shared" si="108"/>
        <v>kai</v>
      </c>
      <c r="S397" s="2" t="str">
        <f t="shared" si="109"/>
        <v>uri</v>
      </c>
      <c r="T397" s="2" t="str">
        <f t="shared" si="110"/>
        <v>kai</v>
      </c>
      <c r="U397" s="2" t="str">
        <f t="shared" si="111"/>
        <v/>
      </c>
      <c r="V397" s="2" t="str">
        <f t="shared" si="112"/>
        <v/>
      </c>
      <c r="W397" s="2">
        <f t="shared" si="115"/>
        <v>107.2</v>
      </c>
      <c r="X397" s="2" t="str">
        <f t="shared" si="113"/>
        <v/>
      </c>
      <c r="Y397" s="6">
        <f t="shared" si="101"/>
        <v>1339500</v>
      </c>
      <c r="Z397" s="6">
        <f t="shared" si="102"/>
        <v>0</v>
      </c>
      <c r="AA397" s="4">
        <f>SUM(P397:$P$759)+$Z$25</f>
        <v>1640500.0000000014</v>
      </c>
      <c r="AB397" s="4">
        <f>SUM(V397:$W$759)</f>
        <v>214905.44000000009</v>
      </c>
      <c r="AC397" s="4">
        <f t="shared" si="114"/>
        <v>301000.0000000014</v>
      </c>
    </row>
    <row r="398" spans="1:29" x14ac:dyDescent="0.15">
      <c r="A398">
        <v>2</v>
      </c>
      <c r="B398" s="1">
        <v>42215</v>
      </c>
      <c r="C398">
        <v>264.60000000000002</v>
      </c>
      <c r="D398">
        <v>268.89999999999998</v>
      </c>
      <c r="E398">
        <v>264.5</v>
      </c>
      <c r="F398">
        <v>268</v>
      </c>
      <c r="G398">
        <v>203475400</v>
      </c>
      <c r="H398" s="2">
        <f t="shared" si="103"/>
        <v>54531407200</v>
      </c>
      <c r="I398">
        <f t="shared" si="97"/>
        <v>5.6000000000000227</v>
      </c>
      <c r="J398" t="str">
        <f t="shared" si="104"/>
        <v>高値超、安値超</v>
      </c>
      <c r="L398">
        <f t="shared" si="98"/>
        <v>5.6000000000000227</v>
      </c>
      <c r="M398">
        <f t="shared" si="105"/>
        <v>5.6000000000000227</v>
      </c>
      <c r="N398">
        <f t="shared" si="106"/>
        <v>-5.6000000000000227</v>
      </c>
      <c r="O398" s="2">
        <f t="shared" si="99"/>
        <v>5000</v>
      </c>
      <c r="P398" s="2">
        <f t="shared" si="107"/>
        <v>28000.000000000113</v>
      </c>
      <c r="Q398" s="2">
        <f t="shared" si="100"/>
        <v>1312000</v>
      </c>
      <c r="R398" s="2" t="str">
        <f t="shared" si="108"/>
        <v>kai</v>
      </c>
      <c r="S398" s="2" t="str">
        <f t="shared" si="109"/>
        <v>uri</v>
      </c>
      <c r="T398" s="2" t="str">
        <f t="shared" si="110"/>
        <v>kai</v>
      </c>
      <c r="U398" s="2">
        <f t="shared" si="111"/>
        <v>1312000</v>
      </c>
      <c r="V398" s="2">
        <f t="shared" si="112"/>
        <v>1512</v>
      </c>
      <c r="W398" s="2">
        <f t="shared" si="115"/>
        <v>209.92</v>
      </c>
      <c r="X398" s="2" t="str">
        <f t="shared" si="113"/>
        <v/>
      </c>
      <c r="Y398" s="6">
        <f t="shared" si="101"/>
        <v>1340000</v>
      </c>
      <c r="Z398" s="6">
        <f t="shared" si="102"/>
        <v>0</v>
      </c>
      <c r="AA398" s="4">
        <f>SUM(P398:$P$759)+$Z$25</f>
        <v>1641000.0000000016</v>
      </c>
      <c r="AB398" s="4">
        <f>SUM(V398:$W$759)</f>
        <v>214798.24000000008</v>
      </c>
      <c r="AC398" s="4">
        <f t="shared" si="114"/>
        <v>301000.00000000163</v>
      </c>
    </row>
    <row r="399" spans="1:29" x14ac:dyDescent="0.15">
      <c r="A399">
        <v>2</v>
      </c>
      <c r="B399" s="1">
        <v>42214</v>
      </c>
      <c r="C399">
        <v>263</v>
      </c>
      <c r="D399">
        <v>265.3</v>
      </c>
      <c r="E399">
        <v>260.8</v>
      </c>
      <c r="F399">
        <v>262.39999999999998</v>
      </c>
      <c r="G399">
        <v>150078800</v>
      </c>
      <c r="H399" s="2">
        <f t="shared" si="103"/>
        <v>39380677120</v>
      </c>
      <c r="I399">
        <f t="shared" si="97"/>
        <v>1.3999999999999773</v>
      </c>
      <c r="J399" t="str">
        <f t="shared" si="104"/>
        <v>高値超、安値超</v>
      </c>
      <c r="L399">
        <f t="shared" si="98"/>
        <v>-1.3999999999999773</v>
      </c>
      <c r="M399">
        <f t="shared" si="105"/>
        <v>-1.3999999999999773</v>
      </c>
      <c r="N399">
        <f t="shared" si="106"/>
        <v>1.3999999999999773</v>
      </c>
      <c r="O399" s="2">
        <f t="shared" si="99"/>
        <v>5000</v>
      </c>
      <c r="P399" s="2">
        <f t="shared" si="107"/>
        <v>-6999.9999999998863</v>
      </c>
      <c r="Q399" s="2">
        <f t="shared" si="100"/>
        <v>1305000</v>
      </c>
      <c r="R399" s="2" t="str">
        <f t="shared" si="108"/>
        <v>uri</v>
      </c>
      <c r="S399" s="2" t="str">
        <f t="shared" si="109"/>
        <v>kai</v>
      </c>
      <c r="T399" s="2" t="str">
        <f t="shared" si="110"/>
        <v>uri</v>
      </c>
      <c r="U399" s="2" t="str">
        <f t="shared" si="111"/>
        <v/>
      </c>
      <c r="V399" s="2" t="str">
        <f t="shared" si="112"/>
        <v/>
      </c>
      <c r="W399" s="2" t="str">
        <f t="shared" si="115"/>
        <v/>
      </c>
      <c r="X399" s="2">
        <f t="shared" si="113"/>
        <v>104.4</v>
      </c>
      <c r="Y399" s="6">
        <f t="shared" si="101"/>
        <v>1312000</v>
      </c>
      <c r="Z399" s="6">
        <f t="shared" si="102"/>
        <v>0</v>
      </c>
      <c r="AA399" s="4">
        <f>SUM(P399:$P$759)+$Z$25</f>
        <v>1613000.0000000014</v>
      </c>
      <c r="AB399" s="4">
        <f>SUM(V399:$W$759)</f>
        <v>213076.32000000007</v>
      </c>
      <c r="AC399" s="4">
        <f t="shared" si="114"/>
        <v>301000.0000000014</v>
      </c>
    </row>
    <row r="400" spans="1:29" x14ac:dyDescent="0.15">
      <c r="A400">
        <v>2</v>
      </c>
      <c r="B400" s="1">
        <v>42213</v>
      </c>
      <c r="C400">
        <v>262.5</v>
      </c>
      <c r="D400">
        <v>263</v>
      </c>
      <c r="E400">
        <v>257.3</v>
      </c>
      <c r="F400">
        <v>261</v>
      </c>
      <c r="G400">
        <v>201306300</v>
      </c>
      <c r="H400" s="2">
        <f t="shared" si="103"/>
        <v>52540944300</v>
      </c>
      <c r="I400">
        <f t="shared" si="97"/>
        <v>-4.5</v>
      </c>
      <c r="J400" t="str">
        <f t="shared" si="104"/>
        <v>高値割、安値割</v>
      </c>
      <c r="L400">
        <f t="shared" si="98"/>
        <v>4.5</v>
      </c>
      <c r="M400">
        <f t="shared" si="105"/>
        <v>4.5</v>
      </c>
      <c r="N400">
        <f t="shared" si="106"/>
        <v>-4.5</v>
      </c>
      <c r="O400" s="2">
        <f t="shared" si="99"/>
        <v>5000</v>
      </c>
      <c r="P400" s="2">
        <f t="shared" si="107"/>
        <v>22500</v>
      </c>
      <c r="Q400" s="2">
        <f t="shared" si="100"/>
        <v>1327500</v>
      </c>
      <c r="R400" s="2" t="str">
        <f t="shared" si="108"/>
        <v>uri</v>
      </c>
      <c r="S400" s="2" t="str">
        <f t="shared" si="109"/>
        <v>kai</v>
      </c>
      <c r="T400" s="2" t="str">
        <f t="shared" si="110"/>
        <v>uri</v>
      </c>
      <c r="U400" s="2" t="str">
        <f t="shared" si="111"/>
        <v/>
      </c>
      <c r="V400" s="2" t="str">
        <f t="shared" si="112"/>
        <v/>
      </c>
      <c r="W400" s="2" t="str">
        <f t="shared" si="115"/>
        <v/>
      </c>
      <c r="X400" s="2">
        <f t="shared" si="113"/>
        <v>106.2</v>
      </c>
      <c r="Y400" s="6">
        <f t="shared" si="101"/>
        <v>1305000</v>
      </c>
      <c r="Z400" s="6">
        <f t="shared" si="102"/>
        <v>0</v>
      </c>
      <c r="AA400" s="4">
        <f>SUM(P400:$P$759)+$Z$25</f>
        <v>1620000.0000000014</v>
      </c>
      <c r="AB400" s="4">
        <f>SUM(V400:$W$759)</f>
        <v>213076.32000000007</v>
      </c>
      <c r="AC400" s="4">
        <f t="shared" si="114"/>
        <v>315000.0000000014</v>
      </c>
    </row>
    <row r="401" spans="1:29" x14ac:dyDescent="0.15">
      <c r="A401">
        <v>2</v>
      </c>
      <c r="B401" s="1">
        <v>42212</v>
      </c>
      <c r="C401">
        <v>261.8</v>
      </c>
      <c r="D401">
        <v>266</v>
      </c>
      <c r="E401">
        <v>260.2</v>
      </c>
      <c r="F401">
        <v>265.5</v>
      </c>
      <c r="G401">
        <v>151008800</v>
      </c>
      <c r="H401" s="2">
        <f t="shared" si="103"/>
        <v>40092836400</v>
      </c>
      <c r="I401">
        <f t="shared" si="97"/>
        <v>0.89999999999997726</v>
      </c>
      <c r="J401" t="str">
        <f t="shared" si="104"/>
        <v>高値割、安値割</v>
      </c>
      <c r="L401">
        <f t="shared" si="98"/>
        <v>-0.89999999999997726</v>
      </c>
      <c r="M401">
        <f t="shared" si="105"/>
        <v>-0.89999999999997726</v>
      </c>
      <c r="N401">
        <f t="shared" si="106"/>
        <v>0.89999999999997726</v>
      </c>
      <c r="O401" s="2">
        <f t="shared" si="99"/>
        <v>5000</v>
      </c>
      <c r="P401" s="2">
        <f t="shared" si="107"/>
        <v>-4499.9999999998863</v>
      </c>
      <c r="Q401" s="2">
        <f t="shared" si="100"/>
        <v>1323000</v>
      </c>
      <c r="R401" s="2" t="str">
        <f t="shared" si="108"/>
        <v>uri</v>
      </c>
      <c r="S401" s="2" t="str">
        <f t="shared" si="109"/>
        <v>kai</v>
      </c>
      <c r="T401" s="2" t="str">
        <f t="shared" si="110"/>
        <v>uri</v>
      </c>
      <c r="U401" s="2" t="str">
        <f t="shared" si="111"/>
        <v/>
      </c>
      <c r="V401" s="2" t="str">
        <f t="shared" si="112"/>
        <v/>
      </c>
      <c r="W401" s="2" t="str">
        <f t="shared" si="115"/>
        <v/>
      </c>
      <c r="X401" s="2">
        <f t="shared" si="113"/>
        <v>105.84</v>
      </c>
      <c r="Y401" s="6">
        <f t="shared" si="101"/>
        <v>1327500</v>
      </c>
      <c r="Z401" s="6">
        <f t="shared" si="102"/>
        <v>0</v>
      </c>
      <c r="AA401" s="4">
        <f>SUM(P401:$P$759)+$Z$25</f>
        <v>1597500.0000000012</v>
      </c>
      <c r="AB401" s="4">
        <f>SUM(V401:$W$759)</f>
        <v>213076.32000000007</v>
      </c>
      <c r="AC401" s="4">
        <f t="shared" si="114"/>
        <v>270000.00000000116</v>
      </c>
    </row>
    <row r="402" spans="1:29" x14ac:dyDescent="0.15">
      <c r="A402">
        <v>2</v>
      </c>
      <c r="B402" s="1">
        <v>42209</v>
      </c>
      <c r="C402">
        <v>267.39999999999998</v>
      </c>
      <c r="D402">
        <v>268.3</v>
      </c>
      <c r="E402">
        <v>263.8</v>
      </c>
      <c r="F402">
        <v>264.60000000000002</v>
      </c>
      <c r="G402">
        <v>136756000</v>
      </c>
      <c r="H402" s="2">
        <f t="shared" si="103"/>
        <v>36185637600</v>
      </c>
      <c r="I402">
        <f t="shared" si="97"/>
        <v>-3.5</v>
      </c>
      <c r="J402" t="str">
        <f t="shared" si="104"/>
        <v>高値割、安値割</v>
      </c>
      <c r="L402">
        <f t="shared" si="98"/>
        <v>3.5</v>
      </c>
      <c r="M402">
        <f t="shared" si="105"/>
        <v>3.5</v>
      </c>
      <c r="N402">
        <f t="shared" si="106"/>
        <v>-3.5</v>
      </c>
      <c r="O402" s="2">
        <f t="shared" si="99"/>
        <v>5000</v>
      </c>
      <c r="P402" s="2">
        <f t="shared" si="107"/>
        <v>17500</v>
      </c>
      <c r="Q402" s="2">
        <f t="shared" si="100"/>
        <v>1340500</v>
      </c>
      <c r="R402" s="2" t="str">
        <f t="shared" si="108"/>
        <v>uri</v>
      </c>
      <c r="S402" s="2" t="str">
        <f t="shared" si="109"/>
        <v>kai</v>
      </c>
      <c r="T402" s="2" t="str">
        <f t="shared" si="110"/>
        <v>uri</v>
      </c>
      <c r="U402" s="2" t="str">
        <f t="shared" si="111"/>
        <v/>
      </c>
      <c r="V402" s="2" t="str">
        <f t="shared" si="112"/>
        <v/>
      </c>
      <c r="W402" s="2" t="str">
        <f t="shared" si="115"/>
        <v/>
      </c>
      <c r="X402" s="2">
        <f t="shared" si="113"/>
        <v>107.24</v>
      </c>
      <c r="Y402" s="6">
        <f t="shared" si="101"/>
        <v>1323000</v>
      </c>
      <c r="Z402" s="6">
        <f t="shared" si="102"/>
        <v>0</v>
      </c>
      <c r="AA402" s="4">
        <f>SUM(P402:$P$759)+$Z$25</f>
        <v>1602000.0000000012</v>
      </c>
      <c r="AB402" s="4">
        <f>SUM(V402:$W$759)</f>
        <v>213076.32000000007</v>
      </c>
      <c r="AC402" s="4">
        <f t="shared" si="114"/>
        <v>279000.00000000116</v>
      </c>
    </row>
    <row r="403" spans="1:29" x14ac:dyDescent="0.15">
      <c r="A403">
        <v>2</v>
      </c>
      <c r="B403" s="1">
        <v>42208</v>
      </c>
      <c r="C403">
        <v>267</v>
      </c>
      <c r="D403">
        <v>268.89999999999998</v>
      </c>
      <c r="E403">
        <v>266</v>
      </c>
      <c r="F403">
        <v>268.10000000000002</v>
      </c>
      <c r="G403">
        <v>107427900</v>
      </c>
      <c r="H403" s="2">
        <f t="shared" si="103"/>
        <v>28801419990.000004</v>
      </c>
      <c r="I403">
        <f t="shared" si="97"/>
        <v>1.4000000000000341</v>
      </c>
      <c r="J403" t="str">
        <f t="shared" si="104"/>
        <v>高値割、安値割</v>
      </c>
      <c r="L403">
        <f t="shared" si="98"/>
        <v>-1.4000000000000341</v>
      </c>
      <c r="M403">
        <f t="shared" si="105"/>
        <v>-1.4000000000000341</v>
      </c>
      <c r="N403">
        <f t="shared" si="106"/>
        <v>1.4000000000000341</v>
      </c>
      <c r="O403" s="2">
        <f t="shared" si="99"/>
        <v>5000</v>
      </c>
      <c r="P403" s="2">
        <f t="shared" si="107"/>
        <v>-7000.000000000171</v>
      </c>
      <c r="Q403" s="2">
        <f t="shared" si="100"/>
        <v>1333500</v>
      </c>
      <c r="R403" s="2" t="str">
        <f t="shared" si="108"/>
        <v>uri</v>
      </c>
      <c r="S403" s="2" t="str">
        <f t="shared" si="109"/>
        <v>kai</v>
      </c>
      <c r="T403" s="2" t="str">
        <f t="shared" si="110"/>
        <v>uri</v>
      </c>
      <c r="U403" s="2">
        <f t="shared" si="111"/>
        <v>1333500</v>
      </c>
      <c r="V403" s="2">
        <f t="shared" si="112"/>
        <v>1512</v>
      </c>
      <c r="W403" s="2" t="str">
        <f t="shared" si="115"/>
        <v/>
      </c>
      <c r="X403" s="2">
        <f t="shared" si="113"/>
        <v>213.36</v>
      </c>
      <c r="Y403" s="6">
        <f t="shared" si="101"/>
        <v>1340500</v>
      </c>
      <c r="Z403" s="6">
        <f t="shared" si="102"/>
        <v>0</v>
      </c>
      <c r="AA403" s="4">
        <f>SUM(P403:$P$759)+$Z$25</f>
        <v>1584500.0000000012</v>
      </c>
      <c r="AB403" s="4">
        <f>SUM(V403:$W$759)</f>
        <v>213076.32000000007</v>
      </c>
      <c r="AC403" s="4">
        <f t="shared" si="114"/>
        <v>244000.00000000116</v>
      </c>
    </row>
    <row r="404" spans="1:29" x14ac:dyDescent="0.15">
      <c r="A404">
        <v>2</v>
      </c>
      <c r="B404" s="1">
        <v>42207</v>
      </c>
      <c r="C404">
        <v>269</v>
      </c>
      <c r="D404">
        <v>269</v>
      </c>
      <c r="E404">
        <v>266.5</v>
      </c>
      <c r="F404">
        <v>266.7</v>
      </c>
      <c r="G404">
        <v>148518800</v>
      </c>
      <c r="H404" s="2">
        <f t="shared" si="103"/>
        <v>39609963960</v>
      </c>
      <c r="I404">
        <f t="shared" si="97"/>
        <v>-5.1999999999999886</v>
      </c>
      <c r="J404" t="str">
        <f t="shared" si="104"/>
        <v>高値割、安値割</v>
      </c>
      <c r="L404">
        <f t="shared" si="98"/>
        <v>-5.1999999999999886</v>
      </c>
      <c r="M404">
        <f t="shared" si="105"/>
        <v>-5.1999999999999886</v>
      </c>
      <c r="N404">
        <f t="shared" si="106"/>
        <v>5.1999999999999886</v>
      </c>
      <c r="O404" s="2">
        <f t="shared" si="99"/>
        <v>5000</v>
      </c>
      <c r="P404" s="2">
        <f t="shared" si="107"/>
        <v>-25999.999999999942</v>
      </c>
      <c r="Q404" s="2">
        <f t="shared" si="100"/>
        <v>1359500</v>
      </c>
      <c r="R404" s="2" t="str">
        <f t="shared" si="108"/>
        <v>kai</v>
      </c>
      <c r="S404" s="2" t="str">
        <f t="shared" si="109"/>
        <v>uri</v>
      </c>
      <c r="T404" s="2" t="str">
        <f t="shared" si="110"/>
        <v>kai</v>
      </c>
      <c r="U404" s="2" t="str">
        <f t="shared" si="111"/>
        <v/>
      </c>
      <c r="V404" s="2" t="str">
        <f t="shared" si="112"/>
        <v/>
      </c>
      <c r="W404" s="2">
        <f t="shared" si="115"/>
        <v>108.76</v>
      </c>
      <c r="X404" s="2" t="str">
        <f t="shared" si="113"/>
        <v/>
      </c>
      <c r="Y404" s="6">
        <f t="shared" si="101"/>
        <v>1333500</v>
      </c>
      <c r="Z404" s="6">
        <f t="shared" si="102"/>
        <v>0</v>
      </c>
      <c r="AA404" s="4">
        <f>SUM(P404:$P$759)+$Z$25</f>
        <v>1591500.0000000014</v>
      </c>
      <c r="AB404" s="4">
        <f>SUM(V404:$W$759)</f>
        <v>211564.32000000007</v>
      </c>
      <c r="AC404" s="4">
        <f t="shared" si="114"/>
        <v>258000.0000000014</v>
      </c>
    </row>
    <row r="405" spans="1:29" x14ac:dyDescent="0.15">
      <c r="A405">
        <v>2</v>
      </c>
      <c r="B405" s="1">
        <v>42206</v>
      </c>
      <c r="C405">
        <v>272</v>
      </c>
      <c r="D405">
        <v>272.8</v>
      </c>
      <c r="E405">
        <v>269.5</v>
      </c>
      <c r="F405">
        <v>271.89999999999998</v>
      </c>
      <c r="G405">
        <v>140427300</v>
      </c>
      <c r="H405" s="2">
        <f t="shared" si="103"/>
        <v>38182182870</v>
      </c>
      <c r="I405">
        <f t="shared" si="97"/>
        <v>1.8999999999999773</v>
      </c>
      <c r="J405" t="str">
        <f t="shared" si="104"/>
        <v>高値超、安値超</v>
      </c>
      <c r="L405">
        <f t="shared" si="98"/>
        <v>1.8999999999999773</v>
      </c>
      <c r="M405">
        <f t="shared" si="105"/>
        <v>1.8999999999999773</v>
      </c>
      <c r="N405">
        <f t="shared" si="106"/>
        <v>-1.8999999999999773</v>
      </c>
      <c r="O405" s="2">
        <f t="shared" si="99"/>
        <v>5000</v>
      </c>
      <c r="P405" s="2">
        <f t="shared" si="107"/>
        <v>9499.9999999998872</v>
      </c>
      <c r="Q405" s="2">
        <f t="shared" si="100"/>
        <v>1350000</v>
      </c>
      <c r="R405" s="2" t="str">
        <f t="shared" si="108"/>
        <v>kai</v>
      </c>
      <c r="S405" s="2" t="str">
        <f t="shared" si="109"/>
        <v>uri</v>
      </c>
      <c r="T405" s="2" t="str">
        <f t="shared" si="110"/>
        <v>kai</v>
      </c>
      <c r="U405" s="2" t="str">
        <f t="shared" si="111"/>
        <v/>
      </c>
      <c r="V405" s="2" t="str">
        <f t="shared" si="112"/>
        <v/>
      </c>
      <c r="W405" s="2">
        <f t="shared" si="115"/>
        <v>108</v>
      </c>
      <c r="X405" s="2" t="str">
        <f t="shared" si="113"/>
        <v/>
      </c>
      <c r="Y405" s="6">
        <f t="shared" si="101"/>
        <v>1359500</v>
      </c>
      <c r="Z405" s="6">
        <f t="shared" si="102"/>
        <v>0</v>
      </c>
      <c r="AA405" s="4">
        <f>SUM(P405:$P$759)+$Z$25</f>
        <v>1617500.0000000014</v>
      </c>
      <c r="AB405" s="4">
        <f>SUM(V405:$W$759)</f>
        <v>211455.56000000006</v>
      </c>
      <c r="AC405" s="4">
        <f t="shared" si="114"/>
        <v>258000.0000000014</v>
      </c>
    </row>
    <row r="406" spans="1:29" x14ac:dyDescent="0.15">
      <c r="A406">
        <v>2</v>
      </c>
      <c r="B406" s="1">
        <v>42202</v>
      </c>
      <c r="C406">
        <v>269.5</v>
      </c>
      <c r="D406">
        <v>271</v>
      </c>
      <c r="E406">
        <v>268.3</v>
      </c>
      <c r="F406">
        <v>270</v>
      </c>
      <c r="G406">
        <v>160463500</v>
      </c>
      <c r="H406" s="2">
        <f t="shared" si="103"/>
        <v>43325145000</v>
      </c>
      <c r="I406">
        <f t="shared" si="97"/>
        <v>1</v>
      </c>
      <c r="J406" t="str">
        <f t="shared" si="104"/>
        <v>高値超、安値超</v>
      </c>
      <c r="L406">
        <f t="shared" si="98"/>
        <v>1</v>
      </c>
      <c r="M406">
        <f t="shared" si="105"/>
        <v>1</v>
      </c>
      <c r="N406">
        <f t="shared" si="106"/>
        <v>-1</v>
      </c>
      <c r="O406" s="2">
        <f t="shared" si="99"/>
        <v>5000</v>
      </c>
      <c r="P406" s="2">
        <f t="shared" si="107"/>
        <v>5000</v>
      </c>
      <c r="Q406" s="2">
        <f t="shared" si="100"/>
        <v>1345000</v>
      </c>
      <c r="R406" s="2" t="str">
        <f t="shared" si="108"/>
        <v>kai</v>
      </c>
      <c r="S406" s="2" t="str">
        <f t="shared" si="109"/>
        <v>uri</v>
      </c>
      <c r="T406" s="2" t="str">
        <f t="shared" si="110"/>
        <v>kai</v>
      </c>
      <c r="U406" s="2" t="str">
        <f t="shared" si="111"/>
        <v/>
      </c>
      <c r="V406" s="2" t="str">
        <f t="shared" si="112"/>
        <v/>
      </c>
      <c r="W406" s="2">
        <f t="shared" si="115"/>
        <v>107.6</v>
      </c>
      <c r="X406" s="2" t="str">
        <f t="shared" si="113"/>
        <v/>
      </c>
      <c r="Y406" s="6">
        <f t="shared" si="101"/>
        <v>1350000</v>
      </c>
      <c r="Z406" s="6">
        <f t="shared" si="102"/>
        <v>0</v>
      </c>
      <c r="AA406" s="4">
        <f>SUM(P406:$P$759)+$Z$25</f>
        <v>1608000.0000000014</v>
      </c>
      <c r="AB406" s="4">
        <f>SUM(V406:$W$759)</f>
        <v>211347.56000000006</v>
      </c>
      <c r="AC406" s="4">
        <f t="shared" si="114"/>
        <v>258000.0000000014</v>
      </c>
    </row>
    <row r="407" spans="1:29" x14ac:dyDescent="0.15">
      <c r="A407">
        <v>2</v>
      </c>
      <c r="B407" s="1">
        <v>42201</v>
      </c>
      <c r="C407">
        <v>267.2</v>
      </c>
      <c r="D407">
        <v>269</v>
      </c>
      <c r="E407">
        <v>266</v>
      </c>
      <c r="F407">
        <v>269</v>
      </c>
      <c r="G407">
        <v>168525400</v>
      </c>
      <c r="H407" s="2">
        <f t="shared" si="103"/>
        <v>45333332600</v>
      </c>
      <c r="I407">
        <f t="shared" si="97"/>
        <v>3.3000000000000114</v>
      </c>
      <c r="J407" t="str">
        <f t="shared" si="104"/>
        <v>高値超、安値超</v>
      </c>
      <c r="L407">
        <f t="shared" si="98"/>
        <v>3.3000000000000114</v>
      </c>
      <c r="M407">
        <f t="shared" si="105"/>
        <v>3.3000000000000114</v>
      </c>
      <c r="N407">
        <f t="shared" si="106"/>
        <v>3.3000000000000114</v>
      </c>
      <c r="O407" s="2">
        <f t="shared" si="99"/>
        <v>5000</v>
      </c>
      <c r="P407" s="2">
        <f t="shared" si="107"/>
        <v>16500.000000000058</v>
      </c>
      <c r="Q407" s="2">
        <f t="shared" si="100"/>
        <v>1328500</v>
      </c>
      <c r="R407" s="2" t="str">
        <f t="shared" si="108"/>
        <v>kai</v>
      </c>
      <c r="S407" s="2" t="str">
        <f t="shared" si="109"/>
        <v>kai</v>
      </c>
      <c r="T407" s="2" t="str">
        <f t="shared" si="110"/>
        <v>kai</v>
      </c>
      <c r="U407" s="2" t="str">
        <f t="shared" si="111"/>
        <v/>
      </c>
      <c r="V407" s="2" t="str">
        <f t="shared" si="112"/>
        <v/>
      </c>
      <c r="W407" s="2">
        <f t="shared" si="115"/>
        <v>106.28</v>
      </c>
      <c r="X407" s="2" t="str">
        <f t="shared" si="113"/>
        <v/>
      </c>
      <c r="Y407" s="6">
        <f t="shared" si="101"/>
        <v>1345000</v>
      </c>
      <c r="Z407" s="6">
        <f t="shared" si="102"/>
        <v>0</v>
      </c>
      <c r="AA407" s="4">
        <f>SUM(P407:$P$759)+$Z$25</f>
        <v>1603000.0000000014</v>
      </c>
      <c r="AB407" s="4">
        <f>SUM(V407:$W$759)</f>
        <v>211239.96000000008</v>
      </c>
      <c r="AC407" s="4">
        <f t="shared" si="114"/>
        <v>258000.0000000014</v>
      </c>
    </row>
    <row r="408" spans="1:29" x14ac:dyDescent="0.15">
      <c r="A408">
        <v>2</v>
      </c>
      <c r="B408" s="1">
        <v>42200</v>
      </c>
      <c r="C408">
        <v>266.8</v>
      </c>
      <c r="D408">
        <v>266.89999999999998</v>
      </c>
      <c r="E408">
        <v>263.7</v>
      </c>
      <c r="F408">
        <v>265.7</v>
      </c>
      <c r="G408">
        <v>127324800</v>
      </c>
      <c r="H408" s="2">
        <f t="shared" si="103"/>
        <v>33830199360</v>
      </c>
      <c r="I408">
        <f t="shared" si="97"/>
        <v>9.9999999999965894E-2</v>
      </c>
      <c r="J408" t="str">
        <f t="shared" si="104"/>
        <v/>
      </c>
      <c r="L408">
        <f t="shared" si="98"/>
        <v>9.9999999999965894E-2</v>
      </c>
      <c r="M408">
        <f t="shared" si="105"/>
        <v>9.9999999999965894E-2</v>
      </c>
      <c r="N408">
        <f t="shared" si="106"/>
        <v>-9.9999999999965894E-2</v>
      </c>
      <c r="O408" s="2">
        <f t="shared" si="99"/>
        <v>5000</v>
      </c>
      <c r="P408" s="2">
        <f t="shared" si="107"/>
        <v>499.99999999982947</v>
      </c>
      <c r="Q408" s="2">
        <f t="shared" si="100"/>
        <v>1328000</v>
      </c>
      <c r="R408" s="2" t="str">
        <f t="shared" si="108"/>
        <v>kai</v>
      </c>
      <c r="S408" s="2" t="str">
        <f t="shared" si="109"/>
        <v>uri</v>
      </c>
      <c r="T408" s="2" t="str">
        <f t="shared" si="110"/>
        <v>kai</v>
      </c>
      <c r="U408" s="2" t="str">
        <f t="shared" si="111"/>
        <v/>
      </c>
      <c r="V408" s="2" t="str">
        <f t="shared" si="112"/>
        <v/>
      </c>
      <c r="W408" s="2">
        <f t="shared" si="115"/>
        <v>106.24</v>
      </c>
      <c r="X408" s="2" t="str">
        <f t="shared" si="113"/>
        <v/>
      </c>
      <c r="Y408" s="6">
        <f t="shared" si="101"/>
        <v>1328500</v>
      </c>
      <c r="Z408" s="6">
        <f t="shared" si="102"/>
        <v>0</v>
      </c>
      <c r="AA408" s="4">
        <f>SUM(P408:$P$759)+$Z$25</f>
        <v>1586500.0000000012</v>
      </c>
      <c r="AB408" s="4">
        <f>SUM(V408:$W$759)</f>
        <v>211133.68000000008</v>
      </c>
      <c r="AC408" s="4">
        <f t="shared" si="114"/>
        <v>258000.00000000116</v>
      </c>
    </row>
    <row r="409" spans="1:29" x14ac:dyDescent="0.15">
      <c r="A409">
        <v>2</v>
      </c>
      <c r="B409" s="1">
        <v>42199</v>
      </c>
      <c r="C409">
        <v>266</v>
      </c>
      <c r="D409">
        <v>267.3</v>
      </c>
      <c r="E409">
        <v>263.60000000000002</v>
      </c>
      <c r="F409">
        <v>265.60000000000002</v>
      </c>
      <c r="G409">
        <v>211116100</v>
      </c>
      <c r="H409" s="2">
        <f t="shared" si="103"/>
        <v>56072436160.000008</v>
      </c>
      <c r="I409">
        <f t="shared" si="97"/>
        <v>3.6000000000000227</v>
      </c>
      <c r="J409" t="str">
        <f t="shared" si="104"/>
        <v>高値超、安値超</v>
      </c>
      <c r="L409">
        <f t="shared" si="98"/>
        <v>3.6000000000000227</v>
      </c>
      <c r="M409">
        <f t="shared" si="105"/>
        <v>3.6000000000000227</v>
      </c>
      <c r="N409">
        <f t="shared" si="106"/>
        <v>3.6000000000000227</v>
      </c>
      <c r="O409" s="2">
        <f t="shared" si="99"/>
        <v>5000</v>
      </c>
      <c r="P409" s="2">
        <f t="shared" si="107"/>
        <v>18000.000000000113</v>
      </c>
      <c r="Q409" s="2">
        <f t="shared" si="100"/>
        <v>1310000</v>
      </c>
      <c r="R409" s="2" t="str">
        <f t="shared" si="108"/>
        <v>kai</v>
      </c>
      <c r="S409" s="2" t="str">
        <f t="shared" si="109"/>
        <v>kai</v>
      </c>
      <c r="T409" s="2" t="str">
        <f t="shared" si="110"/>
        <v>kai</v>
      </c>
      <c r="U409" s="2" t="str">
        <f t="shared" si="111"/>
        <v/>
      </c>
      <c r="V409" s="2" t="str">
        <f t="shared" si="112"/>
        <v/>
      </c>
      <c r="W409" s="2">
        <f t="shared" si="115"/>
        <v>104.8</v>
      </c>
      <c r="X409" s="2" t="str">
        <f t="shared" si="113"/>
        <v/>
      </c>
      <c r="Y409" s="6">
        <f t="shared" si="101"/>
        <v>1328000</v>
      </c>
      <c r="Z409" s="6">
        <f t="shared" si="102"/>
        <v>0</v>
      </c>
      <c r="AA409" s="4">
        <f>SUM(P409:$P$759)+$Z$25</f>
        <v>1586000.0000000014</v>
      </c>
      <c r="AB409" s="4">
        <f>SUM(V409:$W$759)</f>
        <v>211027.44000000006</v>
      </c>
      <c r="AC409" s="4">
        <f t="shared" si="114"/>
        <v>258000.0000000014</v>
      </c>
    </row>
    <row r="410" spans="1:29" x14ac:dyDescent="0.15">
      <c r="A410">
        <v>2</v>
      </c>
      <c r="B410" s="1">
        <v>42198</v>
      </c>
      <c r="C410">
        <v>261.39999999999998</v>
      </c>
      <c r="D410">
        <v>262.60000000000002</v>
      </c>
      <c r="E410">
        <v>258.7</v>
      </c>
      <c r="F410">
        <v>262</v>
      </c>
      <c r="G410">
        <v>184144000</v>
      </c>
      <c r="H410" s="2">
        <f t="shared" si="103"/>
        <v>48245728000</v>
      </c>
      <c r="I410">
        <f t="shared" ref="I410:I473" si="116">IF(F411="","",F410-F411)</f>
        <v>3.6999999999999886</v>
      </c>
      <c r="J410" t="str">
        <f t="shared" si="104"/>
        <v/>
      </c>
      <c r="L410">
        <f t="shared" ref="L410:L473" si="117">IF($M$25&gt;$N$25,M410,N410)</f>
        <v>3.6999999999999886</v>
      </c>
      <c r="M410">
        <f t="shared" si="105"/>
        <v>3.6999999999999886</v>
      </c>
      <c r="N410">
        <f t="shared" si="106"/>
        <v>-3.6999999999999886</v>
      </c>
      <c r="O410" s="2">
        <f t="shared" ref="O410:O473" si="118">$B$3*1</f>
        <v>5000</v>
      </c>
      <c r="P410" s="2">
        <f t="shared" si="107"/>
        <v>18499.999999999942</v>
      </c>
      <c r="Q410" s="2">
        <f t="shared" ref="Q410:Q473" si="119">IF(L411&lt;&gt;"",F411*O410,0)</f>
        <v>1291500</v>
      </c>
      <c r="R410" s="2" t="str">
        <f t="shared" si="108"/>
        <v>kai</v>
      </c>
      <c r="S410" s="2" t="str">
        <f t="shared" si="109"/>
        <v>uri</v>
      </c>
      <c r="T410" s="2" t="str">
        <f t="shared" si="110"/>
        <v>kai</v>
      </c>
      <c r="U410" s="2">
        <f t="shared" si="111"/>
        <v>1291500</v>
      </c>
      <c r="V410" s="2">
        <f t="shared" si="112"/>
        <v>1512</v>
      </c>
      <c r="W410" s="2">
        <f t="shared" si="115"/>
        <v>206.64</v>
      </c>
      <c r="X410" s="2" t="str">
        <f t="shared" si="113"/>
        <v/>
      </c>
      <c r="Y410" s="6">
        <f t="shared" ref="Y410:Y473" si="120">+F410*$B$3</f>
        <v>1310000</v>
      </c>
      <c r="Z410" s="6">
        <f t="shared" ref="Z410:Z473" si="121">IF(AND(Y410&gt;0,Y411=0),Y410,0)</f>
        <v>0</v>
      </c>
      <c r="AA410" s="4">
        <f>SUM(P410:$P$759)+$Z$25</f>
        <v>1568000.0000000014</v>
      </c>
      <c r="AB410" s="4">
        <f>SUM(V410:$W$759)</f>
        <v>210922.64000000007</v>
      </c>
      <c r="AC410" s="4">
        <f t="shared" si="114"/>
        <v>258000.0000000014</v>
      </c>
    </row>
    <row r="411" spans="1:29" x14ac:dyDescent="0.15">
      <c r="A411">
        <v>2</v>
      </c>
      <c r="B411" s="1">
        <v>42195</v>
      </c>
      <c r="C411">
        <v>255.2</v>
      </c>
      <c r="D411">
        <v>263.2</v>
      </c>
      <c r="E411">
        <v>252.3</v>
      </c>
      <c r="F411">
        <v>258.3</v>
      </c>
      <c r="G411">
        <v>320297400</v>
      </c>
      <c r="H411" s="2">
        <f t="shared" ref="H411:H474" si="122">+F411*G411</f>
        <v>82732818420</v>
      </c>
      <c r="I411">
        <f t="shared" si="116"/>
        <v>3.1000000000000227</v>
      </c>
      <c r="J411" t="str">
        <f t="shared" ref="J411:J474" si="123">IF(AND(D411&lt;D412,E411&lt;E412,AVERAGE(H411:H420)&gt;50000000),"高値割、安値割",IF(AND(D411&gt;D412,E411&gt;E412,AVERAGE(H411:H420)&gt;50000000),"高値超、安値超",""))</f>
        <v>高値超、安値超</v>
      </c>
      <c r="L411">
        <f t="shared" si="117"/>
        <v>-3.1000000000000227</v>
      </c>
      <c r="M411">
        <f t="shared" ref="M411:M474" si="124">IF(F412="",0,IF(J412="高値割、安値割",F412-F411,-F412+F411))</f>
        <v>-3.1000000000000227</v>
      </c>
      <c r="N411">
        <f t="shared" ref="N411:N474" si="125">IF(F412="",0,IF(J412&lt;&gt;"高値超、安値超",-F412+F411,F412-F411))</f>
        <v>3.1000000000000227</v>
      </c>
      <c r="O411" s="2">
        <f t="shared" si="118"/>
        <v>5000</v>
      </c>
      <c r="P411" s="2">
        <f t="shared" ref="P411:P474" si="126">IF(L411&lt;&gt;"",L411*O411,"")</f>
        <v>-15500.000000000113</v>
      </c>
      <c r="Q411" s="2">
        <f t="shared" si="119"/>
        <v>1276000</v>
      </c>
      <c r="R411" s="2" t="str">
        <f t="shared" ref="R411:R474" si="127">IF(J412="高値割、安値割","uri","kai")</f>
        <v>uri</v>
      </c>
      <c r="S411" s="2" t="str">
        <f t="shared" ref="S411:S474" si="128">IF(J412="高値超、安値超","uri","kai")</f>
        <v>kai</v>
      </c>
      <c r="T411" s="2" t="str">
        <f t="shared" ref="T411:T474" si="129">IF($M$25&gt;$N$25,R411,S411)</f>
        <v>uri</v>
      </c>
      <c r="U411" s="2" t="str">
        <f t="shared" ref="U411:U474" si="130">IF(T411&lt;&gt;T412,Q411*1,"")</f>
        <v/>
      </c>
      <c r="V411" s="2" t="str">
        <f t="shared" ref="V411:V474" si="131">IF(U411="","",IF(U411&lt;$AD$26,$AE$26,IF(U411&lt;$AD$27,$AE$27,IF(U411&lt;$AD$28,$AE$28,IF(U411&lt;$AD$29,$AE$29,IF(U411&lt;$AD$30,$AE$30,IF(U411&lt;$AD$31,$AE$31,$AE$32))))))*2)</f>
        <v/>
      </c>
      <c r="W411" s="2" t="str">
        <f t="shared" si="115"/>
        <v/>
      </c>
      <c r="X411" s="2">
        <f t="shared" ref="X411:X474" si="132">IF(AND(T412&lt;&gt;"uri",T411="uri"),Q411*2%/250*2,IF(AND(T412="uri",T411="uri"),Q411*2%/250,""))</f>
        <v>102.08</v>
      </c>
      <c r="Y411" s="6">
        <f t="shared" si="120"/>
        <v>1291500</v>
      </c>
      <c r="Z411" s="6">
        <f t="shared" si="121"/>
        <v>0</v>
      </c>
      <c r="AA411" s="4">
        <f>SUM(P411:$P$759)+$Z$25</f>
        <v>1549500.0000000014</v>
      </c>
      <c r="AB411" s="4">
        <f>SUM(V411:$W$759)</f>
        <v>209204.00000000003</v>
      </c>
      <c r="AC411" s="4">
        <f t="shared" ref="AC411:AC474" si="133">+AA411-Y411</f>
        <v>258000.0000000014</v>
      </c>
    </row>
    <row r="412" spans="1:29" x14ac:dyDescent="0.15">
      <c r="A412">
        <v>2</v>
      </c>
      <c r="B412" s="1">
        <v>42194</v>
      </c>
      <c r="C412">
        <v>248</v>
      </c>
      <c r="D412">
        <v>255.4</v>
      </c>
      <c r="E412">
        <v>243.6</v>
      </c>
      <c r="F412">
        <v>255.2</v>
      </c>
      <c r="G412">
        <v>387486000</v>
      </c>
      <c r="H412" s="2">
        <f t="shared" si="122"/>
        <v>98886427200</v>
      </c>
      <c r="I412">
        <f t="shared" si="116"/>
        <v>1.8999999999999773</v>
      </c>
      <c r="J412" t="str">
        <f t="shared" si="123"/>
        <v>高値割、安値割</v>
      </c>
      <c r="L412">
        <f t="shared" si="117"/>
        <v>-1.8999999999999773</v>
      </c>
      <c r="M412">
        <f t="shared" si="124"/>
        <v>-1.8999999999999773</v>
      </c>
      <c r="N412">
        <f t="shared" si="125"/>
        <v>1.8999999999999773</v>
      </c>
      <c r="O412" s="2">
        <f t="shared" si="118"/>
        <v>5000</v>
      </c>
      <c r="P412" s="2">
        <f t="shared" si="126"/>
        <v>-9499.9999999998872</v>
      </c>
      <c r="Q412" s="2">
        <f t="shared" si="119"/>
        <v>1266500</v>
      </c>
      <c r="R412" s="2" t="str">
        <f t="shared" si="127"/>
        <v>uri</v>
      </c>
      <c r="S412" s="2" t="str">
        <f t="shared" si="128"/>
        <v>kai</v>
      </c>
      <c r="T412" s="2" t="str">
        <f t="shared" si="129"/>
        <v>uri</v>
      </c>
      <c r="U412" s="2">
        <f t="shared" si="130"/>
        <v>1266500</v>
      </c>
      <c r="V412" s="2">
        <f t="shared" si="131"/>
        <v>1512</v>
      </c>
      <c r="W412" s="2" t="str">
        <f t="shared" si="115"/>
        <v/>
      </c>
      <c r="X412" s="2">
        <f t="shared" si="132"/>
        <v>202.64</v>
      </c>
      <c r="Y412" s="6">
        <f t="shared" si="120"/>
        <v>1276000</v>
      </c>
      <c r="Z412" s="6">
        <f t="shared" si="121"/>
        <v>0</v>
      </c>
      <c r="AA412" s="4">
        <f>SUM(P412:$P$759)+$Z$25</f>
        <v>1565000.0000000016</v>
      </c>
      <c r="AB412" s="4">
        <f>SUM(V412:$W$759)</f>
        <v>209204.00000000003</v>
      </c>
      <c r="AC412" s="4">
        <f t="shared" si="133"/>
        <v>289000.00000000163</v>
      </c>
    </row>
    <row r="413" spans="1:29" x14ac:dyDescent="0.15">
      <c r="A413">
        <v>2</v>
      </c>
      <c r="B413" s="1">
        <v>42193</v>
      </c>
      <c r="C413">
        <v>264</v>
      </c>
      <c r="D413">
        <v>264.5</v>
      </c>
      <c r="E413">
        <v>252.6</v>
      </c>
      <c r="F413">
        <v>253.3</v>
      </c>
      <c r="G413">
        <v>308989600</v>
      </c>
      <c r="H413" s="2">
        <f t="shared" si="122"/>
        <v>78267065680</v>
      </c>
      <c r="I413">
        <f t="shared" si="116"/>
        <v>-12.099999999999966</v>
      </c>
      <c r="J413" t="str">
        <f t="shared" si="123"/>
        <v>高値割、安値割</v>
      </c>
      <c r="L413">
        <f t="shared" si="117"/>
        <v>-12.099999999999966</v>
      </c>
      <c r="M413">
        <f t="shared" si="124"/>
        <v>-12.099999999999966</v>
      </c>
      <c r="N413">
        <f t="shared" si="125"/>
        <v>12.099999999999966</v>
      </c>
      <c r="O413" s="2">
        <f t="shared" si="118"/>
        <v>5000</v>
      </c>
      <c r="P413" s="2">
        <f t="shared" si="126"/>
        <v>-60499.999999999833</v>
      </c>
      <c r="Q413" s="2">
        <f t="shared" si="119"/>
        <v>1327000</v>
      </c>
      <c r="R413" s="2" t="str">
        <f t="shared" si="127"/>
        <v>kai</v>
      </c>
      <c r="S413" s="2" t="str">
        <f t="shared" si="128"/>
        <v>uri</v>
      </c>
      <c r="T413" s="2" t="str">
        <f t="shared" si="129"/>
        <v>kai</v>
      </c>
      <c r="U413" s="2">
        <f t="shared" si="130"/>
        <v>1327000</v>
      </c>
      <c r="V413" s="2">
        <f t="shared" si="131"/>
        <v>1512</v>
      </c>
      <c r="W413" s="2">
        <f t="shared" si="115"/>
        <v>212.32</v>
      </c>
      <c r="X413" s="2" t="str">
        <f t="shared" si="132"/>
        <v/>
      </c>
      <c r="Y413" s="6">
        <f t="shared" si="120"/>
        <v>1266500</v>
      </c>
      <c r="Z413" s="6">
        <f t="shared" si="121"/>
        <v>0</v>
      </c>
      <c r="AA413" s="4">
        <f>SUM(P413:$P$759)+$Z$25</f>
        <v>1574500.0000000014</v>
      </c>
      <c r="AB413" s="4">
        <f>SUM(V413:$W$759)</f>
        <v>207692.00000000006</v>
      </c>
      <c r="AC413" s="4">
        <f t="shared" si="133"/>
        <v>308000.0000000014</v>
      </c>
    </row>
    <row r="414" spans="1:29" x14ac:dyDescent="0.15">
      <c r="A414">
        <v>2</v>
      </c>
      <c r="B414" s="1">
        <v>42192</v>
      </c>
      <c r="C414">
        <v>266.89999999999998</v>
      </c>
      <c r="D414">
        <v>269.60000000000002</v>
      </c>
      <c r="E414">
        <v>265</v>
      </c>
      <c r="F414">
        <v>265.39999999999998</v>
      </c>
      <c r="G414">
        <v>210934300</v>
      </c>
      <c r="H414" s="2">
        <f t="shared" si="122"/>
        <v>55981963219.999992</v>
      </c>
      <c r="I414">
        <f t="shared" si="116"/>
        <v>1.8999999999999773</v>
      </c>
      <c r="J414" t="str">
        <f t="shared" si="123"/>
        <v>高値超、安値超</v>
      </c>
      <c r="L414">
        <f t="shared" si="117"/>
        <v>-1.8999999999999773</v>
      </c>
      <c r="M414">
        <f t="shared" si="124"/>
        <v>-1.8999999999999773</v>
      </c>
      <c r="N414">
        <f t="shared" si="125"/>
        <v>1.8999999999999773</v>
      </c>
      <c r="O414" s="2">
        <f t="shared" si="118"/>
        <v>5000</v>
      </c>
      <c r="P414" s="2">
        <f t="shared" si="126"/>
        <v>-9499.9999999998872</v>
      </c>
      <c r="Q414" s="2">
        <f t="shared" si="119"/>
        <v>1317500</v>
      </c>
      <c r="R414" s="2" t="str">
        <f t="shared" si="127"/>
        <v>uri</v>
      </c>
      <c r="S414" s="2" t="str">
        <f t="shared" si="128"/>
        <v>kai</v>
      </c>
      <c r="T414" s="2" t="str">
        <f t="shared" si="129"/>
        <v>uri</v>
      </c>
      <c r="U414" s="2">
        <f t="shared" si="130"/>
        <v>1317500</v>
      </c>
      <c r="V414" s="2">
        <f t="shared" si="131"/>
        <v>1512</v>
      </c>
      <c r="W414" s="2" t="str">
        <f t="shared" si="115"/>
        <v/>
      </c>
      <c r="X414" s="2">
        <f t="shared" si="132"/>
        <v>210.8</v>
      </c>
      <c r="Y414" s="6">
        <f t="shared" si="120"/>
        <v>1327000</v>
      </c>
      <c r="Z414" s="6">
        <f t="shared" si="121"/>
        <v>0</v>
      </c>
      <c r="AA414" s="4">
        <f>SUM(P414:$P$759)+$Z$25</f>
        <v>1635000.0000000014</v>
      </c>
      <c r="AB414" s="4">
        <f>SUM(V414:$W$759)</f>
        <v>205967.68000000005</v>
      </c>
      <c r="AC414" s="4">
        <f t="shared" si="133"/>
        <v>308000.0000000014</v>
      </c>
    </row>
    <row r="415" spans="1:29" x14ac:dyDescent="0.15">
      <c r="A415">
        <v>2</v>
      </c>
      <c r="B415" s="1">
        <v>42191</v>
      </c>
      <c r="C415">
        <v>266</v>
      </c>
      <c r="D415">
        <v>268.3</v>
      </c>
      <c r="E415">
        <v>261.7</v>
      </c>
      <c r="F415">
        <v>263.5</v>
      </c>
      <c r="G415">
        <v>304987900</v>
      </c>
      <c r="H415" s="2">
        <f t="shared" si="122"/>
        <v>80364311650</v>
      </c>
      <c r="I415">
        <f t="shared" si="116"/>
        <v>-8.1999999999999886</v>
      </c>
      <c r="J415" t="str">
        <f t="shared" si="123"/>
        <v>高値割、安値割</v>
      </c>
      <c r="L415">
        <f t="shared" si="117"/>
        <v>-8.1999999999999886</v>
      </c>
      <c r="M415">
        <f t="shared" si="124"/>
        <v>-8.1999999999999886</v>
      </c>
      <c r="N415">
        <f t="shared" si="125"/>
        <v>8.1999999999999886</v>
      </c>
      <c r="O415" s="2">
        <f t="shared" si="118"/>
        <v>5000</v>
      </c>
      <c r="P415" s="2">
        <f t="shared" si="126"/>
        <v>-40999.999999999942</v>
      </c>
      <c r="Q415" s="2">
        <f t="shared" si="119"/>
        <v>1358500</v>
      </c>
      <c r="R415" s="2" t="str">
        <f t="shared" si="127"/>
        <v>kai</v>
      </c>
      <c r="S415" s="2" t="str">
        <f t="shared" si="128"/>
        <v>uri</v>
      </c>
      <c r="T415" s="2" t="str">
        <f t="shared" si="129"/>
        <v>kai</v>
      </c>
      <c r="U415" s="2" t="str">
        <f t="shared" si="130"/>
        <v/>
      </c>
      <c r="V415" s="2" t="str">
        <f t="shared" si="131"/>
        <v/>
      </c>
      <c r="W415" s="2">
        <f t="shared" si="115"/>
        <v>108.68</v>
      </c>
      <c r="X415" s="2" t="str">
        <f t="shared" si="132"/>
        <v/>
      </c>
      <c r="Y415" s="6">
        <f t="shared" si="120"/>
        <v>1317500</v>
      </c>
      <c r="Z415" s="6">
        <f t="shared" si="121"/>
        <v>0</v>
      </c>
      <c r="AA415" s="4">
        <f>SUM(P415:$P$759)+$Z$25</f>
        <v>1644500.0000000012</v>
      </c>
      <c r="AB415" s="4">
        <f>SUM(V415:$W$759)</f>
        <v>204455.68000000005</v>
      </c>
      <c r="AC415" s="4">
        <f t="shared" si="133"/>
        <v>327000.00000000116</v>
      </c>
    </row>
    <row r="416" spans="1:29" x14ac:dyDescent="0.15">
      <c r="A416">
        <v>2</v>
      </c>
      <c r="B416" s="1">
        <v>42188</v>
      </c>
      <c r="C416">
        <v>266</v>
      </c>
      <c r="D416">
        <v>272.5</v>
      </c>
      <c r="E416">
        <v>265.3</v>
      </c>
      <c r="F416">
        <v>271.7</v>
      </c>
      <c r="G416">
        <v>289008900</v>
      </c>
      <c r="H416" s="2">
        <f t="shared" si="122"/>
        <v>78523718130</v>
      </c>
      <c r="I416">
        <f t="shared" si="116"/>
        <v>6.3999999999999773</v>
      </c>
      <c r="J416" t="str">
        <f t="shared" si="123"/>
        <v>高値超、安値超</v>
      </c>
      <c r="L416">
        <f t="shared" si="117"/>
        <v>6.3999999999999773</v>
      </c>
      <c r="M416">
        <f t="shared" si="124"/>
        <v>6.3999999999999773</v>
      </c>
      <c r="N416">
        <f t="shared" si="125"/>
        <v>-6.3999999999999773</v>
      </c>
      <c r="O416" s="2">
        <f t="shared" si="118"/>
        <v>5000</v>
      </c>
      <c r="P416" s="2">
        <f t="shared" si="126"/>
        <v>31999.999999999887</v>
      </c>
      <c r="Q416" s="2">
        <f t="shared" si="119"/>
        <v>1326500</v>
      </c>
      <c r="R416" s="2" t="str">
        <f t="shared" si="127"/>
        <v>kai</v>
      </c>
      <c r="S416" s="2" t="str">
        <f t="shared" si="128"/>
        <v>uri</v>
      </c>
      <c r="T416" s="2" t="str">
        <f t="shared" si="129"/>
        <v>kai</v>
      </c>
      <c r="U416" s="2" t="str">
        <f t="shared" si="130"/>
        <v/>
      </c>
      <c r="V416" s="2" t="str">
        <f t="shared" si="131"/>
        <v/>
      </c>
      <c r="W416" s="2">
        <f t="shared" si="115"/>
        <v>106.12</v>
      </c>
      <c r="X416" s="2" t="str">
        <f t="shared" si="132"/>
        <v/>
      </c>
      <c r="Y416" s="6">
        <f t="shared" si="120"/>
        <v>1358500</v>
      </c>
      <c r="Z416" s="6">
        <f t="shared" si="121"/>
        <v>0</v>
      </c>
      <c r="AA416" s="4">
        <f>SUM(P416:$P$759)+$Z$25</f>
        <v>1685500.0000000012</v>
      </c>
      <c r="AB416" s="4">
        <f>SUM(V416:$W$759)</f>
        <v>204347.00000000006</v>
      </c>
      <c r="AC416" s="4">
        <f t="shared" si="133"/>
        <v>327000.00000000116</v>
      </c>
    </row>
    <row r="417" spans="1:29" x14ac:dyDescent="0.15">
      <c r="A417">
        <v>2</v>
      </c>
      <c r="B417" s="1">
        <v>42187</v>
      </c>
      <c r="C417">
        <v>268.8</v>
      </c>
      <c r="D417">
        <v>269.60000000000002</v>
      </c>
      <c r="E417">
        <v>265.2</v>
      </c>
      <c r="F417">
        <v>265.3</v>
      </c>
      <c r="G417">
        <v>193003800</v>
      </c>
      <c r="H417" s="2">
        <f t="shared" si="122"/>
        <v>51203908140</v>
      </c>
      <c r="I417">
        <f t="shared" si="116"/>
        <v>0</v>
      </c>
      <c r="J417" t="str">
        <f t="shared" si="123"/>
        <v>高値超、安値超</v>
      </c>
      <c r="L417">
        <f t="shared" si="117"/>
        <v>0</v>
      </c>
      <c r="M417">
        <f t="shared" si="124"/>
        <v>0</v>
      </c>
      <c r="N417">
        <f t="shared" si="125"/>
        <v>0</v>
      </c>
      <c r="O417" s="2">
        <f t="shared" si="118"/>
        <v>5000</v>
      </c>
      <c r="P417" s="2">
        <f t="shared" si="126"/>
        <v>0</v>
      </c>
      <c r="Q417" s="2">
        <f t="shared" si="119"/>
        <v>1326500</v>
      </c>
      <c r="R417" s="2" t="str">
        <f t="shared" si="127"/>
        <v>kai</v>
      </c>
      <c r="S417" s="2" t="str">
        <f t="shared" si="128"/>
        <v>uri</v>
      </c>
      <c r="T417" s="2" t="str">
        <f t="shared" si="129"/>
        <v>kai</v>
      </c>
      <c r="U417" s="2" t="str">
        <f t="shared" si="130"/>
        <v/>
      </c>
      <c r="V417" s="2" t="str">
        <f t="shared" si="131"/>
        <v/>
      </c>
      <c r="W417" s="2">
        <f t="shared" ref="W417:W480" si="134">IF(AND(T418&lt;&gt;"kai",T417="kai"),Q417*2%/250*2,IF(AND(T418="kai",T417="kai"),Q417*2%/250,""))</f>
        <v>106.12</v>
      </c>
      <c r="X417" s="2" t="str">
        <f t="shared" si="132"/>
        <v/>
      </c>
      <c r="Y417" s="6">
        <f t="shared" si="120"/>
        <v>1326500</v>
      </c>
      <c r="Z417" s="6">
        <f t="shared" si="121"/>
        <v>0</v>
      </c>
      <c r="AA417" s="4">
        <f>SUM(P417:$P$759)+$Z$25</f>
        <v>1653500.0000000014</v>
      </c>
      <c r="AB417" s="4">
        <f>SUM(V417:$W$759)</f>
        <v>204240.88000000003</v>
      </c>
      <c r="AC417" s="4">
        <f t="shared" si="133"/>
        <v>327000.0000000014</v>
      </c>
    </row>
    <row r="418" spans="1:29" x14ac:dyDescent="0.15">
      <c r="A418">
        <v>2</v>
      </c>
      <c r="B418" s="1">
        <v>42186</v>
      </c>
      <c r="C418">
        <v>267</v>
      </c>
      <c r="D418">
        <v>267.60000000000002</v>
      </c>
      <c r="E418">
        <v>263.10000000000002</v>
      </c>
      <c r="F418">
        <v>265.3</v>
      </c>
      <c r="G418">
        <v>190079200</v>
      </c>
      <c r="H418" s="2">
        <f t="shared" si="122"/>
        <v>50428011760</v>
      </c>
      <c r="I418">
        <f t="shared" si="116"/>
        <v>0.30000000000001137</v>
      </c>
      <c r="J418" t="str">
        <f t="shared" si="123"/>
        <v>高値超、安値超</v>
      </c>
      <c r="L418">
        <f t="shared" si="117"/>
        <v>0.30000000000001137</v>
      </c>
      <c r="M418">
        <f t="shared" si="124"/>
        <v>0.30000000000001137</v>
      </c>
      <c r="N418">
        <f t="shared" si="125"/>
        <v>0.30000000000001137</v>
      </c>
      <c r="O418" s="2">
        <f t="shared" si="118"/>
        <v>5000</v>
      </c>
      <c r="P418" s="2">
        <f t="shared" si="126"/>
        <v>1500.0000000000568</v>
      </c>
      <c r="Q418" s="2">
        <f t="shared" si="119"/>
        <v>1325000</v>
      </c>
      <c r="R418" s="2" t="str">
        <f t="shared" si="127"/>
        <v>kai</v>
      </c>
      <c r="S418" s="2" t="str">
        <f t="shared" si="128"/>
        <v>kai</v>
      </c>
      <c r="T418" s="2" t="str">
        <f t="shared" si="129"/>
        <v>kai</v>
      </c>
      <c r="U418" s="2">
        <f t="shared" si="130"/>
        <v>1325000</v>
      </c>
      <c r="V418" s="2">
        <f t="shared" si="131"/>
        <v>1512</v>
      </c>
      <c r="W418" s="2">
        <f t="shared" si="134"/>
        <v>212</v>
      </c>
      <c r="X418" s="2" t="str">
        <f t="shared" si="132"/>
        <v/>
      </c>
      <c r="Y418" s="6">
        <f t="shared" si="120"/>
        <v>1326500</v>
      </c>
      <c r="Z418" s="6">
        <f t="shared" si="121"/>
        <v>0</v>
      </c>
      <c r="AA418" s="4">
        <f>SUM(P418:$P$759)+$Z$25</f>
        <v>1653500.0000000014</v>
      </c>
      <c r="AB418" s="4">
        <f>SUM(V418:$W$759)</f>
        <v>204134.76000000004</v>
      </c>
      <c r="AC418" s="4">
        <f t="shared" si="133"/>
        <v>327000.0000000014</v>
      </c>
    </row>
    <row r="419" spans="1:29" x14ac:dyDescent="0.15">
      <c r="A419">
        <v>2</v>
      </c>
      <c r="B419" s="1">
        <v>42185</v>
      </c>
      <c r="C419">
        <v>264.3</v>
      </c>
      <c r="D419">
        <v>267.39999999999998</v>
      </c>
      <c r="E419">
        <v>258.7</v>
      </c>
      <c r="F419">
        <v>265</v>
      </c>
      <c r="G419">
        <v>349005000</v>
      </c>
      <c r="H419" s="2">
        <f t="shared" si="122"/>
        <v>92486325000</v>
      </c>
      <c r="I419">
        <f t="shared" si="116"/>
        <v>-0.10000000000002274</v>
      </c>
      <c r="J419" t="str">
        <f t="shared" si="123"/>
        <v/>
      </c>
      <c r="L419">
        <f t="shared" si="117"/>
        <v>0.10000000000002274</v>
      </c>
      <c r="M419">
        <f t="shared" si="124"/>
        <v>0.10000000000002274</v>
      </c>
      <c r="N419">
        <f t="shared" si="125"/>
        <v>-0.10000000000002274</v>
      </c>
      <c r="O419" s="2">
        <f t="shared" si="118"/>
        <v>5000</v>
      </c>
      <c r="P419" s="2">
        <f t="shared" si="126"/>
        <v>500.00000000011369</v>
      </c>
      <c r="Q419" s="2">
        <f t="shared" si="119"/>
        <v>1325500</v>
      </c>
      <c r="R419" s="2" t="str">
        <f t="shared" si="127"/>
        <v>uri</v>
      </c>
      <c r="S419" s="2" t="str">
        <f t="shared" si="128"/>
        <v>kai</v>
      </c>
      <c r="T419" s="2" t="str">
        <f t="shared" si="129"/>
        <v>uri</v>
      </c>
      <c r="U419" s="2">
        <f t="shared" si="130"/>
        <v>1325500</v>
      </c>
      <c r="V419" s="2">
        <f t="shared" si="131"/>
        <v>1512</v>
      </c>
      <c r="W419" s="2" t="str">
        <f t="shared" si="134"/>
        <v/>
      </c>
      <c r="X419" s="2">
        <f t="shared" si="132"/>
        <v>212.08</v>
      </c>
      <c r="Y419" s="6">
        <f t="shared" si="120"/>
        <v>1325000</v>
      </c>
      <c r="Z419" s="6">
        <f t="shared" si="121"/>
        <v>0</v>
      </c>
      <c r="AA419" s="4">
        <f>SUM(P419:$P$759)+$Z$25</f>
        <v>1652000.0000000012</v>
      </c>
      <c r="AB419" s="4">
        <f>SUM(V419:$W$759)</f>
        <v>202410.76000000007</v>
      </c>
      <c r="AC419" s="4">
        <f t="shared" si="133"/>
        <v>327000.00000000116</v>
      </c>
    </row>
    <row r="420" spans="1:29" x14ac:dyDescent="0.15">
      <c r="A420">
        <v>2</v>
      </c>
      <c r="B420" s="1">
        <v>42184</v>
      </c>
      <c r="C420">
        <v>258.89999999999998</v>
      </c>
      <c r="D420">
        <v>268.60000000000002</v>
      </c>
      <c r="E420">
        <v>258.60000000000002</v>
      </c>
      <c r="F420">
        <v>265.10000000000002</v>
      </c>
      <c r="G420">
        <v>329175900</v>
      </c>
      <c r="H420" s="2">
        <f t="shared" si="122"/>
        <v>87264531090</v>
      </c>
      <c r="I420">
        <f t="shared" si="116"/>
        <v>-9.7999999999999545</v>
      </c>
      <c r="J420" t="str">
        <f t="shared" si="123"/>
        <v>高値割、安値割</v>
      </c>
      <c r="L420">
        <f t="shared" si="117"/>
        <v>-9.7999999999999545</v>
      </c>
      <c r="M420">
        <f t="shared" si="124"/>
        <v>-9.7999999999999545</v>
      </c>
      <c r="N420">
        <f t="shared" si="125"/>
        <v>-9.7999999999999545</v>
      </c>
      <c r="O420" s="2">
        <f t="shared" si="118"/>
        <v>5000</v>
      </c>
      <c r="P420" s="2">
        <f t="shared" si="126"/>
        <v>-48999.999999999774</v>
      </c>
      <c r="Q420" s="2">
        <f t="shared" si="119"/>
        <v>1374500</v>
      </c>
      <c r="R420" s="2" t="str">
        <f t="shared" si="127"/>
        <v>kai</v>
      </c>
      <c r="S420" s="2" t="str">
        <f t="shared" si="128"/>
        <v>kai</v>
      </c>
      <c r="T420" s="2" t="str">
        <f t="shared" si="129"/>
        <v>kai</v>
      </c>
      <c r="U420" s="2">
        <f t="shared" si="130"/>
        <v>1374500</v>
      </c>
      <c r="V420" s="2">
        <f t="shared" si="131"/>
        <v>1512</v>
      </c>
      <c r="W420" s="2">
        <f t="shared" si="134"/>
        <v>219.92</v>
      </c>
      <c r="X420" s="2" t="str">
        <f t="shared" si="132"/>
        <v/>
      </c>
      <c r="Y420" s="6">
        <f t="shared" si="120"/>
        <v>1325500</v>
      </c>
      <c r="Z420" s="6">
        <f t="shared" si="121"/>
        <v>0</v>
      </c>
      <c r="AA420" s="4">
        <f>SUM(P420:$P$759)+$Z$25</f>
        <v>1651500.0000000012</v>
      </c>
      <c r="AB420" s="4">
        <f>SUM(V420:$W$759)</f>
        <v>200898.76000000007</v>
      </c>
      <c r="AC420" s="4">
        <f t="shared" si="133"/>
        <v>326000.00000000116</v>
      </c>
    </row>
    <row r="421" spans="1:29" x14ac:dyDescent="0.15">
      <c r="A421">
        <v>2</v>
      </c>
      <c r="B421" s="1">
        <v>42181</v>
      </c>
      <c r="C421">
        <v>270</v>
      </c>
      <c r="D421">
        <v>275.5</v>
      </c>
      <c r="E421">
        <v>268.8</v>
      </c>
      <c r="F421">
        <v>274.89999999999998</v>
      </c>
      <c r="G421">
        <v>243838100</v>
      </c>
      <c r="H421" s="2">
        <f t="shared" si="122"/>
        <v>67031093689.999992</v>
      </c>
      <c r="I421">
        <f t="shared" si="116"/>
        <v>3.8999999999999773</v>
      </c>
      <c r="J421" t="str">
        <f t="shared" si="123"/>
        <v/>
      </c>
      <c r="L421">
        <f t="shared" si="117"/>
        <v>-3.8999999999999773</v>
      </c>
      <c r="M421">
        <f t="shared" si="124"/>
        <v>-3.8999999999999773</v>
      </c>
      <c r="N421">
        <f t="shared" si="125"/>
        <v>3.8999999999999773</v>
      </c>
      <c r="O421" s="2">
        <f t="shared" si="118"/>
        <v>5000</v>
      </c>
      <c r="P421" s="2">
        <f t="shared" si="126"/>
        <v>-19499.999999999887</v>
      </c>
      <c r="Q421" s="2">
        <f t="shared" si="119"/>
        <v>1355000</v>
      </c>
      <c r="R421" s="2" t="str">
        <f t="shared" si="127"/>
        <v>uri</v>
      </c>
      <c r="S421" s="2" t="str">
        <f t="shared" si="128"/>
        <v>kai</v>
      </c>
      <c r="T421" s="2" t="str">
        <f t="shared" si="129"/>
        <v>uri</v>
      </c>
      <c r="U421" s="2">
        <f t="shared" si="130"/>
        <v>1355000</v>
      </c>
      <c r="V421" s="2">
        <f t="shared" si="131"/>
        <v>1512</v>
      </c>
      <c r="W421" s="2" t="str">
        <f t="shared" si="134"/>
        <v/>
      </c>
      <c r="X421" s="2">
        <f t="shared" si="132"/>
        <v>216.8</v>
      </c>
      <c r="Y421" s="6">
        <f t="shared" si="120"/>
        <v>1374500</v>
      </c>
      <c r="Z421" s="6">
        <f t="shared" si="121"/>
        <v>0</v>
      </c>
      <c r="AA421" s="4">
        <f>SUM(P421:$P$759)+$Z$25</f>
        <v>1700500.0000000009</v>
      </c>
      <c r="AB421" s="4">
        <f>SUM(V421:$W$759)</f>
        <v>199166.84000000008</v>
      </c>
      <c r="AC421" s="4">
        <f t="shared" si="133"/>
        <v>326000.00000000093</v>
      </c>
    </row>
    <row r="422" spans="1:29" x14ac:dyDescent="0.15">
      <c r="A422">
        <v>2</v>
      </c>
      <c r="B422" s="1">
        <v>42180</v>
      </c>
      <c r="C422">
        <v>269</v>
      </c>
      <c r="D422">
        <v>273.2</v>
      </c>
      <c r="E422">
        <v>268.8</v>
      </c>
      <c r="F422">
        <v>271</v>
      </c>
      <c r="G422">
        <v>218125800</v>
      </c>
      <c r="H422" s="2">
        <f t="shared" si="122"/>
        <v>59112091800</v>
      </c>
      <c r="I422">
        <f t="shared" si="116"/>
        <v>-0.80000000000001137</v>
      </c>
      <c r="J422" t="str">
        <f t="shared" si="123"/>
        <v>高値割、安値割</v>
      </c>
      <c r="L422">
        <f t="shared" si="117"/>
        <v>-0.80000000000001137</v>
      </c>
      <c r="M422">
        <f t="shared" si="124"/>
        <v>-0.80000000000001137</v>
      </c>
      <c r="N422">
        <f t="shared" si="125"/>
        <v>0.80000000000001137</v>
      </c>
      <c r="O422" s="2">
        <f t="shared" si="118"/>
        <v>5000</v>
      </c>
      <c r="P422" s="2">
        <f t="shared" si="126"/>
        <v>-4000.0000000000568</v>
      </c>
      <c r="Q422" s="2">
        <f t="shared" si="119"/>
        <v>1359000</v>
      </c>
      <c r="R422" s="2" t="str">
        <f t="shared" si="127"/>
        <v>kai</v>
      </c>
      <c r="S422" s="2" t="str">
        <f t="shared" si="128"/>
        <v>uri</v>
      </c>
      <c r="T422" s="2" t="str">
        <f t="shared" si="129"/>
        <v>kai</v>
      </c>
      <c r="U422" s="2" t="str">
        <f t="shared" si="130"/>
        <v/>
      </c>
      <c r="V422" s="2" t="str">
        <f t="shared" si="131"/>
        <v/>
      </c>
      <c r="W422" s="2">
        <f t="shared" si="134"/>
        <v>108.72</v>
      </c>
      <c r="X422" s="2" t="str">
        <f t="shared" si="132"/>
        <v/>
      </c>
      <c r="Y422" s="6">
        <f t="shared" si="120"/>
        <v>1355000</v>
      </c>
      <c r="Z422" s="6">
        <f t="shared" si="121"/>
        <v>0</v>
      </c>
      <c r="AA422" s="4">
        <f>SUM(P422:$P$759)+$Z$25</f>
        <v>1720000.0000000009</v>
      </c>
      <c r="AB422" s="4">
        <f>SUM(V422:$W$759)</f>
        <v>197654.84000000008</v>
      </c>
      <c r="AC422" s="4">
        <f t="shared" si="133"/>
        <v>365000.00000000093</v>
      </c>
    </row>
    <row r="423" spans="1:29" x14ac:dyDescent="0.15">
      <c r="A423">
        <v>2</v>
      </c>
      <c r="B423" s="1">
        <v>42179</v>
      </c>
      <c r="C423">
        <v>275</v>
      </c>
      <c r="D423">
        <v>276</v>
      </c>
      <c r="E423">
        <v>271.39999999999998</v>
      </c>
      <c r="F423">
        <v>271.8</v>
      </c>
      <c r="G423">
        <v>318424200</v>
      </c>
      <c r="H423" s="2">
        <f t="shared" si="122"/>
        <v>86547697560</v>
      </c>
      <c r="I423">
        <f t="shared" si="116"/>
        <v>1.3000000000000114</v>
      </c>
      <c r="J423" t="str">
        <f t="shared" si="123"/>
        <v>高値超、安値超</v>
      </c>
      <c r="L423">
        <f t="shared" si="117"/>
        <v>1.3000000000000114</v>
      </c>
      <c r="M423">
        <f t="shared" si="124"/>
        <v>1.3000000000000114</v>
      </c>
      <c r="N423">
        <f t="shared" si="125"/>
        <v>-1.3000000000000114</v>
      </c>
      <c r="O423" s="2">
        <f t="shared" si="118"/>
        <v>5000</v>
      </c>
      <c r="P423" s="2">
        <f t="shared" si="126"/>
        <v>6500.0000000000564</v>
      </c>
      <c r="Q423" s="2">
        <f t="shared" si="119"/>
        <v>1352500</v>
      </c>
      <c r="R423" s="2" t="str">
        <f t="shared" si="127"/>
        <v>kai</v>
      </c>
      <c r="S423" s="2" t="str">
        <f t="shared" si="128"/>
        <v>uri</v>
      </c>
      <c r="T423" s="2" t="str">
        <f t="shared" si="129"/>
        <v>kai</v>
      </c>
      <c r="U423" s="2" t="str">
        <f t="shared" si="130"/>
        <v/>
      </c>
      <c r="V423" s="2" t="str">
        <f t="shared" si="131"/>
        <v/>
      </c>
      <c r="W423" s="2">
        <f t="shared" si="134"/>
        <v>108.2</v>
      </c>
      <c r="X423" s="2" t="str">
        <f t="shared" si="132"/>
        <v/>
      </c>
      <c r="Y423" s="6">
        <f t="shared" si="120"/>
        <v>1359000</v>
      </c>
      <c r="Z423" s="6">
        <f t="shared" si="121"/>
        <v>0</v>
      </c>
      <c r="AA423" s="4">
        <f>SUM(P423:$P$759)+$Z$25</f>
        <v>1724000.0000000009</v>
      </c>
      <c r="AB423" s="4">
        <f>SUM(V423:$W$759)</f>
        <v>197546.12000000011</v>
      </c>
      <c r="AC423" s="4">
        <f t="shared" si="133"/>
        <v>365000.00000000093</v>
      </c>
    </row>
    <row r="424" spans="1:29" x14ac:dyDescent="0.15">
      <c r="A424">
        <v>2</v>
      </c>
      <c r="B424" s="1">
        <v>42178</v>
      </c>
      <c r="C424">
        <v>260</v>
      </c>
      <c r="D424">
        <v>271.8</v>
      </c>
      <c r="E424">
        <v>259.89999999999998</v>
      </c>
      <c r="F424">
        <v>270.5</v>
      </c>
      <c r="G424">
        <v>482768800</v>
      </c>
      <c r="H424" s="2">
        <f t="shared" si="122"/>
        <v>130588960400</v>
      </c>
      <c r="I424">
        <f t="shared" si="116"/>
        <v>11.899999999999977</v>
      </c>
      <c r="J424" t="str">
        <f t="shared" si="123"/>
        <v>高値超、安値超</v>
      </c>
      <c r="L424">
        <f t="shared" si="117"/>
        <v>11.899999999999977</v>
      </c>
      <c r="M424">
        <f t="shared" si="124"/>
        <v>11.899999999999977</v>
      </c>
      <c r="N424">
        <f t="shared" si="125"/>
        <v>-11.899999999999977</v>
      </c>
      <c r="O424" s="2">
        <f t="shared" si="118"/>
        <v>5000</v>
      </c>
      <c r="P424" s="2">
        <f t="shared" si="126"/>
        <v>59499.999999999884</v>
      </c>
      <c r="Q424" s="2">
        <f t="shared" si="119"/>
        <v>1293000</v>
      </c>
      <c r="R424" s="2" t="str">
        <f t="shared" si="127"/>
        <v>kai</v>
      </c>
      <c r="S424" s="2" t="str">
        <f t="shared" si="128"/>
        <v>uri</v>
      </c>
      <c r="T424" s="2" t="str">
        <f t="shared" si="129"/>
        <v>kai</v>
      </c>
      <c r="U424" s="2">
        <f t="shared" si="130"/>
        <v>1293000</v>
      </c>
      <c r="V424" s="2">
        <f t="shared" si="131"/>
        <v>1512</v>
      </c>
      <c r="W424" s="2">
        <f t="shared" si="134"/>
        <v>206.88</v>
      </c>
      <c r="X424" s="2" t="str">
        <f t="shared" si="132"/>
        <v/>
      </c>
      <c r="Y424" s="6">
        <f t="shared" si="120"/>
        <v>1352500</v>
      </c>
      <c r="Z424" s="6">
        <f t="shared" si="121"/>
        <v>0</v>
      </c>
      <c r="AA424" s="4">
        <f>SUM(P424:$P$759)+$Z$25</f>
        <v>1717500.0000000009</v>
      </c>
      <c r="AB424" s="4">
        <f>SUM(V424:$W$759)</f>
        <v>197437.9200000001</v>
      </c>
      <c r="AC424" s="4">
        <f t="shared" si="133"/>
        <v>365000.00000000093</v>
      </c>
    </row>
    <row r="425" spans="1:29" x14ac:dyDescent="0.15">
      <c r="A425">
        <v>2</v>
      </c>
      <c r="B425" s="1">
        <v>42177</v>
      </c>
      <c r="C425">
        <v>254</v>
      </c>
      <c r="D425">
        <v>259.3</v>
      </c>
      <c r="E425">
        <v>253</v>
      </c>
      <c r="F425">
        <v>258.60000000000002</v>
      </c>
      <c r="G425">
        <v>299074200</v>
      </c>
      <c r="H425" s="2">
        <f t="shared" si="122"/>
        <v>77340588120</v>
      </c>
      <c r="I425">
        <f t="shared" si="116"/>
        <v>6.2000000000000171</v>
      </c>
      <c r="J425" t="str">
        <f t="shared" si="123"/>
        <v>高値超、安値超</v>
      </c>
      <c r="L425">
        <f t="shared" si="117"/>
        <v>-6.2000000000000171</v>
      </c>
      <c r="M425">
        <f t="shared" si="124"/>
        <v>-6.2000000000000171</v>
      </c>
      <c r="N425">
        <f t="shared" si="125"/>
        <v>6.2000000000000171</v>
      </c>
      <c r="O425" s="2">
        <f t="shared" si="118"/>
        <v>5000</v>
      </c>
      <c r="P425" s="2">
        <f t="shared" si="126"/>
        <v>-31000.000000000084</v>
      </c>
      <c r="Q425" s="2">
        <f t="shared" si="119"/>
        <v>1262000</v>
      </c>
      <c r="R425" s="2" t="str">
        <f t="shared" si="127"/>
        <v>uri</v>
      </c>
      <c r="S425" s="2" t="str">
        <f t="shared" si="128"/>
        <v>kai</v>
      </c>
      <c r="T425" s="2" t="str">
        <f t="shared" si="129"/>
        <v>uri</v>
      </c>
      <c r="U425" s="2" t="str">
        <f t="shared" si="130"/>
        <v/>
      </c>
      <c r="V425" s="2" t="str">
        <f t="shared" si="131"/>
        <v/>
      </c>
      <c r="W425" s="2" t="str">
        <f t="shared" si="134"/>
        <v/>
      </c>
      <c r="X425" s="2">
        <f t="shared" si="132"/>
        <v>100.96</v>
      </c>
      <c r="Y425" s="6">
        <f t="shared" si="120"/>
        <v>1293000</v>
      </c>
      <c r="Z425" s="6">
        <f t="shared" si="121"/>
        <v>0</v>
      </c>
      <c r="AA425" s="4">
        <f>SUM(P425:$P$759)+$Z$25</f>
        <v>1658000.0000000009</v>
      </c>
      <c r="AB425" s="4">
        <f>SUM(V425:$W$759)</f>
        <v>195719.0400000001</v>
      </c>
      <c r="AC425" s="4">
        <f t="shared" si="133"/>
        <v>365000.00000000093</v>
      </c>
    </row>
    <row r="426" spans="1:29" x14ac:dyDescent="0.15">
      <c r="A426">
        <v>2</v>
      </c>
      <c r="B426" s="1">
        <v>42174</v>
      </c>
      <c r="C426">
        <v>255.2</v>
      </c>
      <c r="D426">
        <v>255.5</v>
      </c>
      <c r="E426">
        <v>250.1</v>
      </c>
      <c r="F426">
        <v>252.4</v>
      </c>
      <c r="G426">
        <v>189482100</v>
      </c>
      <c r="H426" s="2">
        <f t="shared" si="122"/>
        <v>47825282040</v>
      </c>
      <c r="I426">
        <f t="shared" si="116"/>
        <v>0.5</v>
      </c>
      <c r="J426" t="str">
        <f t="shared" si="123"/>
        <v>高値割、安値割</v>
      </c>
      <c r="L426">
        <f t="shared" si="117"/>
        <v>-0.5</v>
      </c>
      <c r="M426">
        <f t="shared" si="124"/>
        <v>-0.5</v>
      </c>
      <c r="N426">
        <f t="shared" si="125"/>
        <v>0.5</v>
      </c>
      <c r="O426" s="2">
        <f t="shared" si="118"/>
        <v>5000</v>
      </c>
      <c r="P426" s="2">
        <f t="shared" si="126"/>
        <v>-2500</v>
      </c>
      <c r="Q426" s="2">
        <f t="shared" si="119"/>
        <v>1259500</v>
      </c>
      <c r="R426" s="2" t="str">
        <f t="shared" si="127"/>
        <v>uri</v>
      </c>
      <c r="S426" s="2" t="str">
        <f t="shared" si="128"/>
        <v>kai</v>
      </c>
      <c r="T426" s="2" t="str">
        <f t="shared" si="129"/>
        <v>uri</v>
      </c>
      <c r="U426" s="2" t="str">
        <f t="shared" si="130"/>
        <v/>
      </c>
      <c r="V426" s="2" t="str">
        <f t="shared" si="131"/>
        <v/>
      </c>
      <c r="W426" s="2" t="str">
        <f t="shared" si="134"/>
        <v/>
      </c>
      <c r="X426" s="2">
        <f t="shared" si="132"/>
        <v>100.76</v>
      </c>
      <c r="Y426" s="6">
        <f t="shared" si="120"/>
        <v>1262000</v>
      </c>
      <c r="Z426" s="6">
        <f t="shared" si="121"/>
        <v>0</v>
      </c>
      <c r="AA426" s="4">
        <f>SUM(P426:$P$759)+$Z$25</f>
        <v>1689000.0000000009</v>
      </c>
      <c r="AB426" s="4">
        <f>SUM(V426:$W$759)</f>
        <v>195719.0400000001</v>
      </c>
      <c r="AC426" s="4">
        <f t="shared" si="133"/>
        <v>427000.00000000093</v>
      </c>
    </row>
    <row r="427" spans="1:29" x14ac:dyDescent="0.15">
      <c r="A427">
        <v>2</v>
      </c>
      <c r="B427" s="1">
        <v>42173</v>
      </c>
      <c r="C427">
        <v>257.89999999999998</v>
      </c>
      <c r="D427">
        <v>257.89999999999998</v>
      </c>
      <c r="E427">
        <v>251.9</v>
      </c>
      <c r="F427">
        <v>251.9</v>
      </c>
      <c r="G427">
        <v>205263400</v>
      </c>
      <c r="H427" s="2">
        <f t="shared" si="122"/>
        <v>51705850460</v>
      </c>
      <c r="I427">
        <f t="shared" si="116"/>
        <v>-5.9000000000000057</v>
      </c>
      <c r="J427" t="str">
        <f t="shared" si="123"/>
        <v>高値割、安値割</v>
      </c>
      <c r="L427">
        <f t="shared" si="117"/>
        <v>5.9000000000000057</v>
      </c>
      <c r="M427">
        <f t="shared" si="124"/>
        <v>5.9000000000000057</v>
      </c>
      <c r="N427">
        <f t="shared" si="125"/>
        <v>-5.9000000000000057</v>
      </c>
      <c r="O427" s="2">
        <f t="shared" si="118"/>
        <v>5000</v>
      </c>
      <c r="P427" s="2">
        <f t="shared" si="126"/>
        <v>29500.000000000029</v>
      </c>
      <c r="Q427" s="2">
        <f t="shared" si="119"/>
        <v>1289000</v>
      </c>
      <c r="R427" s="2" t="str">
        <f t="shared" si="127"/>
        <v>uri</v>
      </c>
      <c r="S427" s="2" t="str">
        <f t="shared" si="128"/>
        <v>kai</v>
      </c>
      <c r="T427" s="2" t="str">
        <f t="shared" si="129"/>
        <v>uri</v>
      </c>
      <c r="U427" s="2" t="str">
        <f t="shared" si="130"/>
        <v/>
      </c>
      <c r="V427" s="2" t="str">
        <f t="shared" si="131"/>
        <v/>
      </c>
      <c r="W427" s="2" t="str">
        <f t="shared" si="134"/>
        <v/>
      </c>
      <c r="X427" s="2">
        <f t="shared" si="132"/>
        <v>103.12</v>
      </c>
      <c r="Y427" s="6">
        <f t="shared" si="120"/>
        <v>1259500</v>
      </c>
      <c r="Z427" s="6">
        <f t="shared" si="121"/>
        <v>0</v>
      </c>
      <c r="AA427" s="4">
        <f>SUM(P427:$P$759)+$Z$25</f>
        <v>1691500.0000000009</v>
      </c>
      <c r="AB427" s="4">
        <f>SUM(V427:$W$759)</f>
        <v>195719.0400000001</v>
      </c>
      <c r="AC427" s="4">
        <f t="shared" si="133"/>
        <v>432000.00000000093</v>
      </c>
    </row>
    <row r="428" spans="1:29" x14ac:dyDescent="0.15">
      <c r="A428">
        <v>2</v>
      </c>
      <c r="B428" s="1">
        <v>42172</v>
      </c>
      <c r="C428">
        <v>259.3</v>
      </c>
      <c r="D428">
        <v>261</v>
      </c>
      <c r="E428">
        <v>257</v>
      </c>
      <c r="F428">
        <v>257.8</v>
      </c>
      <c r="G428">
        <v>145862200</v>
      </c>
      <c r="H428" s="2">
        <f t="shared" si="122"/>
        <v>37603275160</v>
      </c>
      <c r="I428">
        <f t="shared" si="116"/>
        <v>0.30000000000001137</v>
      </c>
      <c r="J428" t="str">
        <f t="shared" si="123"/>
        <v>高値割、安値割</v>
      </c>
      <c r="L428">
        <f t="shared" si="117"/>
        <v>-0.30000000000001137</v>
      </c>
      <c r="M428">
        <f t="shared" si="124"/>
        <v>-0.30000000000001137</v>
      </c>
      <c r="N428">
        <f t="shared" si="125"/>
        <v>0.30000000000001137</v>
      </c>
      <c r="O428" s="2">
        <f t="shared" si="118"/>
        <v>5000</v>
      </c>
      <c r="P428" s="2">
        <f t="shared" si="126"/>
        <v>-1500.0000000000568</v>
      </c>
      <c r="Q428" s="2">
        <f t="shared" si="119"/>
        <v>1287500</v>
      </c>
      <c r="R428" s="2" t="str">
        <f t="shared" si="127"/>
        <v>uri</v>
      </c>
      <c r="S428" s="2" t="str">
        <f t="shared" si="128"/>
        <v>kai</v>
      </c>
      <c r="T428" s="2" t="str">
        <f t="shared" si="129"/>
        <v>uri</v>
      </c>
      <c r="U428" s="2">
        <f t="shared" si="130"/>
        <v>1287500</v>
      </c>
      <c r="V428" s="2">
        <f t="shared" si="131"/>
        <v>1512</v>
      </c>
      <c r="W428" s="2" t="str">
        <f t="shared" si="134"/>
        <v/>
      </c>
      <c r="X428" s="2">
        <f t="shared" si="132"/>
        <v>206</v>
      </c>
      <c r="Y428" s="6">
        <f t="shared" si="120"/>
        <v>1289000</v>
      </c>
      <c r="Z428" s="6">
        <f t="shared" si="121"/>
        <v>0</v>
      </c>
      <c r="AA428" s="4">
        <f>SUM(P428:$P$759)+$Z$25</f>
        <v>1662000.0000000009</v>
      </c>
      <c r="AB428" s="4">
        <f>SUM(V428:$W$759)</f>
        <v>195719.0400000001</v>
      </c>
      <c r="AC428" s="4">
        <f t="shared" si="133"/>
        <v>373000.00000000093</v>
      </c>
    </row>
    <row r="429" spans="1:29" x14ac:dyDescent="0.15">
      <c r="A429">
        <v>2</v>
      </c>
      <c r="B429" s="1">
        <v>42171</v>
      </c>
      <c r="C429">
        <v>262</v>
      </c>
      <c r="D429">
        <v>262.3</v>
      </c>
      <c r="E429">
        <v>257.3</v>
      </c>
      <c r="F429">
        <v>257.5</v>
      </c>
      <c r="G429">
        <v>187297200</v>
      </c>
      <c r="H429" s="2">
        <f t="shared" si="122"/>
        <v>48229029000</v>
      </c>
      <c r="I429">
        <f t="shared" si="116"/>
        <v>-5.8999999999999773</v>
      </c>
      <c r="J429" t="str">
        <f t="shared" si="123"/>
        <v>高値割、安値割</v>
      </c>
      <c r="L429">
        <f t="shared" si="117"/>
        <v>-5.8999999999999773</v>
      </c>
      <c r="M429">
        <f t="shared" si="124"/>
        <v>-5.8999999999999773</v>
      </c>
      <c r="N429">
        <f t="shared" si="125"/>
        <v>-5.8999999999999773</v>
      </c>
      <c r="O429" s="2">
        <f t="shared" si="118"/>
        <v>5000</v>
      </c>
      <c r="P429" s="2">
        <f t="shared" si="126"/>
        <v>-29499.999999999887</v>
      </c>
      <c r="Q429" s="2">
        <f t="shared" si="119"/>
        <v>1317000</v>
      </c>
      <c r="R429" s="2" t="str">
        <f t="shared" si="127"/>
        <v>kai</v>
      </c>
      <c r="S429" s="2" t="str">
        <f t="shared" si="128"/>
        <v>kai</v>
      </c>
      <c r="T429" s="2" t="str">
        <f t="shared" si="129"/>
        <v>kai</v>
      </c>
      <c r="U429" s="2" t="str">
        <f t="shared" si="130"/>
        <v/>
      </c>
      <c r="V429" s="2" t="str">
        <f t="shared" si="131"/>
        <v/>
      </c>
      <c r="W429" s="2">
        <f t="shared" si="134"/>
        <v>105.36</v>
      </c>
      <c r="X429" s="2" t="str">
        <f t="shared" si="132"/>
        <v/>
      </c>
      <c r="Y429" s="6">
        <f t="shared" si="120"/>
        <v>1287500</v>
      </c>
      <c r="Z429" s="6">
        <f t="shared" si="121"/>
        <v>0</v>
      </c>
      <c r="AA429" s="4">
        <f>SUM(P429:$P$759)+$Z$25</f>
        <v>1663500.0000000009</v>
      </c>
      <c r="AB429" s="4">
        <f>SUM(V429:$W$759)</f>
        <v>194207.0400000001</v>
      </c>
      <c r="AC429" s="4">
        <f t="shared" si="133"/>
        <v>376000.00000000093</v>
      </c>
    </row>
    <row r="430" spans="1:29" x14ac:dyDescent="0.15">
      <c r="A430">
        <v>2</v>
      </c>
      <c r="B430" s="1">
        <v>42170</v>
      </c>
      <c r="C430">
        <v>262</v>
      </c>
      <c r="D430">
        <v>265.10000000000002</v>
      </c>
      <c r="E430">
        <v>261.60000000000002</v>
      </c>
      <c r="F430">
        <v>263.39999999999998</v>
      </c>
      <c r="G430">
        <v>164871200</v>
      </c>
      <c r="H430" s="2">
        <f t="shared" si="122"/>
        <v>43427074080</v>
      </c>
      <c r="I430">
        <f t="shared" si="116"/>
        <v>0.69999999999998863</v>
      </c>
      <c r="J430" t="str">
        <f t="shared" si="123"/>
        <v/>
      </c>
      <c r="L430">
        <f t="shared" si="117"/>
        <v>0.69999999999998863</v>
      </c>
      <c r="M430">
        <f t="shared" si="124"/>
        <v>0.69999999999998863</v>
      </c>
      <c r="N430">
        <f t="shared" si="125"/>
        <v>-0.69999999999998863</v>
      </c>
      <c r="O430" s="2">
        <f t="shared" si="118"/>
        <v>5000</v>
      </c>
      <c r="P430" s="2">
        <f t="shared" si="126"/>
        <v>3499.9999999999432</v>
      </c>
      <c r="Q430" s="2">
        <f t="shared" si="119"/>
        <v>1313500</v>
      </c>
      <c r="R430" s="2" t="str">
        <f t="shared" si="127"/>
        <v>kai</v>
      </c>
      <c r="S430" s="2" t="str">
        <f t="shared" si="128"/>
        <v>uri</v>
      </c>
      <c r="T430" s="2" t="str">
        <f t="shared" si="129"/>
        <v>kai</v>
      </c>
      <c r="U430" s="2" t="str">
        <f t="shared" si="130"/>
        <v/>
      </c>
      <c r="V430" s="2" t="str">
        <f t="shared" si="131"/>
        <v/>
      </c>
      <c r="W430" s="2">
        <f t="shared" si="134"/>
        <v>105.08</v>
      </c>
      <c r="X430" s="2" t="str">
        <f t="shared" si="132"/>
        <v/>
      </c>
      <c r="Y430" s="6">
        <f t="shared" si="120"/>
        <v>1317000</v>
      </c>
      <c r="Z430" s="6">
        <f t="shared" si="121"/>
        <v>0</v>
      </c>
      <c r="AA430" s="4">
        <f>SUM(P430:$P$759)+$Z$25</f>
        <v>1693000.0000000009</v>
      </c>
      <c r="AB430" s="4">
        <f>SUM(V430:$W$759)</f>
        <v>194101.68000000008</v>
      </c>
      <c r="AC430" s="4">
        <f t="shared" si="133"/>
        <v>376000.00000000093</v>
      </c>
    </row>
    <row r="431" spans="1:29" x14ac:dyDescent="0.15">
      <c r="A431">
        <v>2</v>
      </c>
      <c r="B431" s="1">
        <v>42167</v>
      </c>
      <c r="C431">
        <v>265</v>
      </c>
      <c r="D431">
        <v>265.5</v>
      </c>
      <c r="E431">
        <v>261.39999999999998</v>
      </c>
      <c r="F431">
        <v>262.7</v>
      </c>
      <c r="G431">
        <v>267326300</v>
      </c>
      <c r="H431" s="2">
        <f t="shared" si="122"/>
        <v>70226619010</v>
      </c>
      <c r="I431">
        <f t="shared" si="116"/>
        <v>1.6999999999999886</v>
      </c>
      <c r="J431" t="str">
        <f t="shared" si="123"/>
        <v>高値超、安値超</v>
      </c>
      <c r="L431">
        <f t="shared" si="117"/>
        <v>1.6999999999999886</v>
      </c>
      <c r="M431">
        <f t="shared" si="124"/>
        <v>1.6999999999999886</v>
      </c>
      <c r="N431">
        <f t="shared" si="125"/>
        <v>-1.6999999999999886</v>
      </c>
      <c r="O431" s="2">
        <f t="shared" si="118"/>
        <v>5000</v>
      </c>
      <c r="P431" s="2">
        <f t="shared" si="126"/>
        <v>8499.9999999999436</v>
      </c>
      <c r="Q431" s="2">
        <f t="shared" si="119"/>
        <v>1305000</v>
      </c>
      <c r="R431" s="2" t="str">
        <f t="shared" si="127"/>
        <v>kai</v>
      </c>
      <c r="S431" s="2" t="str">
        <f t="shared" si="128"/>
        <v>uri</v>
      </c>
      <c r="T431" s="2" t="str">
        <f t="shared" si="129"/>
        <v>kai</v>
      </c>
      <c r="U431" s="2">
        <f t="shared" si="130"/>
        <v>1305000</v>
      </c>
      <c r="V431" s="2">
        <f t="shared" si="131"/>
        <v>1512</v>
      </c>
      <c r="W431" s="2">
        <f t="shared" si="134"/>
        <v>208.8</v>
      </c>
      <c r="X431" s="2" t="str">
        <f t="shared" si="132"/>
        <v/>
      </c>
      <c r="Y431" s="6">
        <f t="shared" si="120"/>
        <v>1313500</v>
      </c>
      <c r="Z431" s="6">
        <f t="shared" si="121"/>
        <v>0</v>
      </c>
      <c r="AA431" s="4">
        <f>SUM(P431:$P$759)+$Z$25</f>
        <v>1689500.0000000009</v>
      </c>
      <c r="AB431" s="4">
        <f>SUM(V431:$W$759)</f>
        <v>193996.60000000009</v>
      </c>
      <c r="AC431" s="4">
        <f t="shared" si="133"/>
        <v>376000.00000000093</v>
      </c>
    </row>
    <row r="432" spans="1:29" x14ac:dyDescent="0.15">
      <c r="A432">
        <v>2</v>
      </c>
      <c r="B432" s="1">
        <v>42166</v>
      </c>
      <c r="C432">
        <v>261.39999999999998</v>
      </c>
      <c r="D432">
        <v>264.7</v>
      </c>
      <c r="E432">
        <v>258.8</v>
      </c>
      <c r="F432">
        <v>261</v>
      </c>
      <c r="G432">
        <v>264136100</v>
      </c>
      <c r="H432" s="2">
        <f t="shared" si="122"/>
        <v>68939522100</v>
      </c>
      <c r="I432">
        <f t="shared" si="116"/>
        <v>4.1999999999999886</v>
      </c>
      <c r="J432" t="str">
        <f t="shared" si="123"/>
        <v>高値超、安値超</v>
      </c>
      <c r="L432">
        <f t="shared" si="117"/>
        <v>-4.1999999999999886</v>
      </c>
      <c r="M432">
        <f t="shared" si="124"/>
        <v>-4.1999999999999886</v>
      </c>
      <c r="N432">
        <f t="shared" si="125"/>
        <v>4.1999999999999886</v>
      </c>
      <c r="O432" s="2">
        <f t="shared" si="118"/>
        <v>5000</v>
      </c>
      <c r="P432" s="2">
        <f t="shared" si="126"/>
        <v>-20999.999999999942</v>
      </c>
      <c r="Q432" s="2">
        <f t="shared" si="119"/>
        <v>1284000</v>
      </c>
      <c r="R432" s="2" t="str">
        <f t="shared" si="127"/>
        <v>uri</v>
      </c>
      <c r="S432" s="2" t="str">
        <f t="shared" si="128"/>
        <v>kai</v>
      </c>
      <c r="T432" s="2" t="str">
        <f t="shared" si="129"/>
        <v>uri</v>
      </c>
      <c r="U432" s="2" t="str">
        <f t="shared" si="130"/>
        <v/>
      </c>
      <c r="V432" s="2" t="str">
        <f t="shared" si="131"/>
        <v/>
      </c>
      <c r="W432" s="2" t="str">
        <f t="shared" si="134"/>
        <v/>
      </c>
      <c r="X432" s="2">
        <f t="shared" si="132"/>
        <v>102.72</v>
      </c>
      <c r="Y432" s="6">
        <f t="shared" si="120"/>
        <v>1305000</v>
      </c>
      <c r="Z432" s="6">
        <f t="shared" si="121"/>
        <v>0</v>
      </c>
      <c r="AA432" s="4">
        <f>SUM(P432:$P$759)+$Z$25</f>
        <v>1681000.0000000009</v>
      </c>
      <c r="AB432" s="4">
        <f>SUM(V432:$W$759)</f>
        <v>192275.8000000001</v>
      </c>
      <c r="AC432" s="4">
        <f t="shared" si="133"/>
        <v>376000.00000000093</v>
      </c>
    </row>
    <row r="433" spans="1:29" x14ac:dyDescent="0.15">
      <c r="A433">
        <v>2</v>
      </c>
      <c r="B433" s="1">
        <v>42165</v>
      </c>
      <c r="C433">
        <v>260</v>
      </c>
      <c r="D433">
        <v>263.7</v>
      </c>
      <c r="E433">
        <v>255.6</v>
      </c>
      <c r="F433">
        <v>256.8</v>
      </c>
      <c r="G433">
        <v>315595900</v>
      </c>
      <c r="H433" s="2">
        <f t="shared" si="122"/>
        <v>81045027120</v>
      </c>
      <c r="I433">
        <f t="shared" si="116"/>
        <v>-3.5</v>
      </c>
      <c r="J433" t="str">
        <f t="shared" si="123"/>
        <v>高値割、安値割</v>
      </c>
      <c r="L433">
        <f t="shared" si="117"/>
        <v>3.5</v>
      </c>
      <c r="M433">
        <f t="shared" si="124"/>
        <v>3.5</v>
      </c>
      <c r="N433">
        <f t="shared" si="125"/>
        <v>-3.5</v>
      </c>
      <c r="O433" s="2">
        <f t="shared" si="118"/>
        <v>5000</v>
      </c>
      <c r="P433" s="2">
        <f t="shared" si="126"/>
        <v>17500</v>
      </c>
      <c r="Q433" s="2">
        <f t="shared" si="119"/>
        <v>1301500</v>
      </c>
      <c r="R433" s="2" t="str">
        <f t="shared" si="127"/>
        <v>uri</v>
      </c>
      <c r="S433" s="2" t="str">
        <f t="shared" si="128"/>
        <v>kai</v>
      </c>
      <c r="T433" s="2" t="str">
        <f t="shared" si="129"/>
        <v>uri</v>
      </c>
      <c r="U433" s="2">
        <f t="shared" si="130"/>
        <v>1301500</v>
      </c>
      <c r="V433" s="2">
        <f t="shared" si="131"/>
        <v>1512</v>
      </c>
      <c r="W433" s="2" t="str">
        <f t="shared" si="134"/>
        <v/>
      </c>
      <c r="X433" s="2">
        <f t="shared" si="132"/>
        <v>208.24</v>
      </c>
      <c r="Y433" s="6">
        <f t="shared" si="120"/>
        <v>1284000</v>
      </c>
      <c r="Z433" s="6">
        <f t="shared" si="121"/>
        <v>0</v>
      </c>
      <c r="AA433" s="4">
        <f>SUM(P433:$P$759)+$Z$25</f>
        <v>1702000.0000000009</v>
      </c>
      <c r="AB433" s="4">
        <f>SUM(V433:$W$759)</f>
        <v>192275.8000000001</v>
      </c>
      <c r="AC433" s="4">
        <f t="shared" si="133"/>
        <v>418000.00000000093</v>
      </c>
    </row>
    <row r="434" spans="1:29" x14ac:dyDescent="0.15">
      <c r="A434">
        <v>2</v>
      </c>
      <c r="B434" s="1">
        <v>42164</v>
      </c>
      <c r="C434">
        <v>262.89999999999998</v>
      </c>
      <c r="D434">
        <v>267.7</v>
      </c>
      <c r="E434">
        <v>260.3</v>
      </c>
      <c r="F434">
        <v>260.3</v>
      </c>
      <c r="G434">
        <v>234178000</v>
      </c>
      <c r="H434" s="2">
        <f t="shared" si="122"/>
        <v>60956533400</v>
      </c>
      <c r="I434">
        <f t="shared" si="116"/>
        <v>-4.8999999999999773</v>
      </c>
      <c r="J434" t="str">
        <f t="shared" si="123"/>
        <v>高値割、安値割</v>
      </c>
      <c r="L434">
        <f t="shared" si="117"/>
        <v>-4.8999999999999773</v>
      </c>
      <c r="M434">
        <f t="shared" si="124"/>
        <v>-4.8999999999999773</v>
      </c>
      <c r="N434">
        <f t="shared" si="125"/>
        <v>4.8999999999999773</v>
      </c>
      <c r="O434" s="2">
        <f t="shared" si="118"/>
        <v>5000</v>
      </c>
      <c r="P434" s="2">
        <f t="shared" si="126"/>
        <v>-24499.999999999887</v>
      </c>
      <c r="Q434" s="2">
        <f t="shared" si="119"/>
        <v>1326000</v>
      </c>
      <c r="R434" s="2" t="str">
        <f t="shared" si="127"/>
        <v>kai</v>
      </c>
      <c r="S434" s="2" t="str">
        <f t="shared" si="128"/>
        <v>uri</v>
      </c>
      <c r="T434" s="2" t="str">
        <f t="shared" si="129"/>
        <v>kai</v>
      </c>
      <c r="U434" s="2">
        <f t="shared" si="130"/>
        <v>1326000</v>
      </c>
      <c r="V434" s="2">
        <f t="shared" si="131"/>
        <v>1512</v>
      </c>
      <c r="W434" s="2">
        <f t="shared" si="134"/>
        <v>212.16</v>
      </c>
      <c r="X434" s="2" t="str">
        <f t="shared" si="132"/>
        <v/>
      </c>
      <c r="Y434" s="6">
        <f t="shared" si="120"/>
        <v>1301500</v>
      </c>
      <c r="Z434" s="6">
        <f t="shared" si="121"/>
        <v>0</v>
      </c>
      <c r="AA434" s="4">
        <f>SUM(P434:$P$759)+$Z$25</f>
        <v>1684500.0000000009</v>
      </c>
      <c r="AB434" s="4">
        <f>SUM(V434:$W$759)</f>
        <v>190763.80000000008</v>
      </c>
      <c r="AC434" s="4">
        <f t="shared" si="133"/>
        <v>383000.00000000093</v>
      </c>
    </row>
    <row r="435" spans="1:29" x14ac:dyDescent="0.15">
      <c r="A435">
        <v>2</v>
      </c>
      <c r="B435" s="1">
        <v>42163</v>
      </c>
      <c r="C435">
        <v>270.5</v>
      </c>
      <c r="D435">
        <v>271.39999999999998</v>
      </c>
      <c r="E435">
        <v>264.10000000000002</v>
      </c>
      <c r="F435">
        <v>265.2</v>
      </c>
      <c r="G435">
        <v>220129700</v>
      </c>
      <c r="H435" s="2">
        <f t="shared" si="122"/>
        <v>58378396440</v>
      </c>
      <c r="I435">
        <f t="shared" si="116"/>
        <v>1</v>
      </c>
      <c r="J435" t="str">
        <f t="shared" si="123"/>
        <v>高値超、安値超</v>
      </c>
      <c r="L435">
        <f t="shared" si="117"/>
        <v>-1</v>
      </c>
      <c r="M435">
        <f t="shared" si="124"/>
        <v>-1</v>
      </c>
      <c r="N435">
        <f t="shared" si="125"/>
        <v>1</v>
      </c>
      <c r="O435" s="2">
        <f t="shared" si="118"/>
        <v>5000</v>
      </c>
      <c r="P435" s="2">
        <f t="shared" si="126"/>
        <v>-5000</v>
      </c>
      <c r="Q435" s="2">
        <f t="shared" si="119"/>
        <v>1321000</v>
      </c>
      <c r="R435" s="2" t="str">
        <f t="shared" si="127"/>
        <v>uri</v>
      </c>
      <c r="S435" s="2" t="str">
        <f t="shared" si="128"/>
        <v>kai</v>
      </c>
      <c r="T435" s="2" t="str">
        <f t="shared" si="129"/>
        <v>uri</v>
      </c>
      <c r="U435" s="2">
        <f t="shared" si="130"/>
        <v>1321000</v>
      </c>
      <c r="V435" s="2">
        <f t="shared" si="131"/>
        <v>1512</v>
      </c>
      <c r="W435" s="2" t="str">
        <f t="shared" si="134"/>
        <v/>
      </c>
      <c r="X435" s="2">
        <f t="shared" si="132"/>
        <v>211.36</v>
      </c>
      <c r="Y435" s="6">
        <f t="shared" si="120"/>
        <v>1326000</v>
      </c>
      <c r="Z435" s="6">
        <f t="shared" si="121"/>
        <v>0</v>
      </c>
      <c r="AA435" s="4">
        <f>SUM(P435:$P$759)+$Z$25</f>
        <v>1709000.0000000009</v>
      </c>
      <c r="AB435" s="4">
        <f>SUM(V435:$W$759)</f>
        <v>189039.64000000007</v>
      </c>
      <c r="AC435" s="4">
        <f t="shared" si="133"/>
        <v>383000.00000000093</v>
      </c>
    </row>
    <row r="436" spans="1:29" x14ac:dyDescent="0.15">
      <c r="A436">
        <v>2</v>
      </c>
      <c r="B436" s="1">
        <v>42160</v>
      </c>
      <c r="C436">
        <v>266</v>
      </c>
      <c r="D436">
        <v>267.89999999999998</v>
      </c>
      <c r="E436">
        <v>263.10000000000002</v>
      </c>
      <c r="F436">
        <v>264.2</v>
      </c>
      <c r="G436">
        <v>236236400</v>
      </c>
      <c r="H436" s="2">
        <f t="shared" si="122"/>
        <v>62413656880</v>
      </c>
      <c r="I436">
        <f t="shared" si="116"/>
        <v>-4.9000000000000341</v>
      </c>
      <c r="J436" t="str">
        <f t="shared" si="123"/>
        <v>高値割、安値割</v>
      </c>
      <c r="L436">
        <f t="shared" si="117"/>
        <v>-4.9000000000000341</v>
      </c>
      <c r="M436">
        <f t="shared" si="124"/>
        <v>-4.9000000000000341</v>
      </c>
      <c r="N436">
        <f t="shared" si="125"/>
        <v>4.9000000000000341</v>
      </c>
      <c r="O436" s="2">
        <f t="shared" si="118"/>
        <v>5000</v>
      </c>
      <c r="P436" s="2">
        <f t="shared" si="126"/>
        <v>-24500.000000000171</v>
      </c>
      <c r="Q436" s="2">
        <f t="shared" si="119"/>
        <v>1345500</v>
      </c>
      <c r="R436" s="2" t="str">
        <f t="shared" si="127"/>
        <v>kai</v>
      </c>
      <c r="S436" s="2" t="str">
        <f t="shared" si="128"/>
        <v>uri</v>
      </c>
      <c r="T436" s="2" t="str">
        <f t="shared" si="129"/>
        <v>kai</v>
      </c>
      <c r="U436" s="2">
        <f t="shared" si="130"/>
        <v>1345500</v>
      </c>
      <c r="V436" s="2">
        <f t="shared" si="131"/>
        <v>1512</v>
      </c>
      <c r="W436" s="2">
        <f t="shared" si="134"/>
        <v>215.28</v>
      </c>
      <c r="X436" s="2" t="str">
        <f t="shared" si="132"/>
        <v/>
      </c>
      <c r="Y436" s="6">
        <f t="shared" si="120"/>
        <v>1321000</v>
      </c>
      <c r="Z436" s="6">
        <f t="shared" si="121"/>
        <v>0</v>
      </c>
      <c r="AA436" s="4">
        <f>SUM(P436:$P$759)+$Z$25</f>
        <v>1714000.0000000009</v>
      </c>
      <c r="AB436" s="4">
        <f>SUM(V436:$W$759)</f>
        <v>187527.6400000001</v>
      </c>
      <c r="AC436" s="4">
        <f t="shared" si="133"/>
        <v>393000.00000000093</v>
      </c>
    </row>
    <row r="437" spans="1:29" x14ac:dyDescent="0.15">
      <c r="A437">
        <v>2</v>
      </c>
      <c r="B437" s="1">
        <v>42159</v>
      </c>
      <c r="C437">
        <v>267.39999999999998</v>
      </c>
      <c r="D437">
        <v>272.2</v>
      </c>
      <c r="E437">
        <v>266.7</v>
      </c>
      <c r="F437">
        <v>269.10000000000002</v>
      </c>
      <c r="G437">
        <v>247602100</v>
      </c>
      <c r="H437" s="2">
        <f t="shared" si="122"/>
        <v>66629725110.000008</v>
      </c>
      <c r="I437">
        <f t="shared" si="116"/>
        <v>2.3000000000000114</v>
      </c>
      <c r="J437" t="str">
        <f t="shared" si="123"/>
        <v>高値超、安値超</v>
      </c>
      <c r="L437">
        <f t="shared" si="117"/>
        <v>-2.3000000000000114</v>
      </c>
      <c r="M437">
        <f t="shared" si="124"/>
        <v>-2.3000000000000114</v>
      </c>
      <c r="N437">
        <f t="shared" si="125"/>
        <v>2.3000000000000114</v>
      </c>
      <c r="O437" s="2">
        <f t="shared" si="118"/>
        <v>5000</v>
      </c>
      <c r="P437" s="2">
        <f t="shared" si="126"/>
        <v>-11500.000000000056</v>
      </c>
      <c r="Q437" s="2">
        <f t="shared" si="119"/>
        <v>1334000</v>
      </c>
      <c r="R437" s="2" t="str">
        <f t="shared" si="127"/>
        <v>uri</v>
      </c>
      <c r="S437" s="2" t="str">
        <f t="shared" si="128"/>
        <v>kai</v>
      </c>
      <c r="T437" s="2" t="str">
        <f t="shared" si="129"/>
        <v>uri</v>
      </c>
      <c r="U437" s="2">
        <f t="shared" si="130"/>
        <v>1334000</v>
      </c>
      <c r="V437" s="2">
        <f t="shared" si="131"/>
        <v>1512</v>
      </c>
      <c r="W437" s="2" t="str">
        <f t="shared" si="134"/>
        <v/>
      </c>
      <c r="X437" s="2">
        <f t="shared" si="132"/>
        <v>213.44</v>
      </c>
      <c r="Y437" s="6">
        <f t="shared" si="120"/>
        <v>1345500</v>
      </c>
      <c r="Z437" s="6">
        <f t="shared" si="121"/>
        <v>0</v>
      </c>
      <c r="AA437" s="4">
        <f>SUM(P437:$P$759)+$Z$25</f>
        <v>1738500.0000000012</v>
      </c>
      <c r="AB437" s="4">
        <f>SUM(V437:$W$759)</f>
        <v>185800.3600000001</v>
      </c>
      <c r="AC437" s="4">
        <f t="shared" si="133"/>
        <v>393000.00000000116</v>
      </c>
    </row>
    <row r="438" spans="1:29" x14ac:dyDescent="0.15">
      <c r="A438">
        <v>2</v>
      </c>
      <c r="B438" s="1">
        <v>42158</v>
      </c>
      <c r="C438">
        <v>268.10000000000002</v>
      </c>
      <c r="D438">
        <v>270.89999999999998</v>
      </c>
      <c r="E438">
        <v>265.8</v>
      </c>
      <c r="F438">
        <v>266.8</v>
      </c>
      <c r="G438">
        <v>307706200</v>
      </c>
      <c r="H438" s="2">
        <f t="shared" si="122"/>
        <v>82096014160</v>
      </c>
      <c r="I438">
        <f t="shared" si="116"/>
        <v>-3.6999999999999886</v>
      </c>
      <c r="J438" t="str">
        <f t="shared" si="123"/>
        <v>高値割、安値割</v>
      </c>
      <c r="L438">
        <f t="shared" si="117"/>
        <v>-3.6999999999999886</v>
      </c>
      <c r="M438">
        <f t="shared" si="124"/>
        <v>-3.6999999999999886</v>
      </c>
      <c r="N438">
        <f t="shared" si="125"/>
        <v>-3.6999999999999886</v>
      </c>
      <c r="O438" s="2">
        <f t="shared" si="118"/>
        <v>5000</v>
      </c>
      <c r="P438" s="2">
        <f t="shared" si="126"/>
        <v>-18499.999999999942</v>
      </c>
      <c r="Q438" s="2">
        <f t="shared" si="119"/>
        <v>1352500</v>
      </c>
      <c r="R438" s="2" t="str">
        <f t="shared" si="127"/>
        <v>kai</v>
      </c>
      <c r="S438" s="2" t="str">
        <f t="shared" si="128"/>
        <v>kai</v>
      </c>
      <c r="T438" s="2" t="str">
        <f t="shared" si="129"/>
        <v>kai</v>
      </c>
      <c r="U438" s="2" t="str">
        <f t="shared" si="130"/>
        <v/>
      </c>
      <c r="V438" s="2" t="str">
        <f t="shared" si="131"/>
        <v/>
      </c>
      <c r="W438" s="2">
        <f t="shared" si="134"/>
        <v>108.2</v>
      </c>
      <c r="X438" s="2" t="str">
        <f t="shared" si="132"/>
        <v/>
      </c>
      <c r="Y438" s="6">
        <f t="shared" si="120"/>
        <v>1334000</v>
      </c>
      <c r="Z438" s="6">
        <f t="shared" si="121"/>
        <v>0</v>
      </c>
      <c r="AA438" s="4">
        <f>SUM(P438:$P$759)+$Z$25</f>
        <v>1750000.0000000012</v>
      </c>
      <c r="AB438" s="4">
        <f>SUM(V438:$W$759)</f>
        <v>184288.3600000001</v>
      </c>
      <c r="AC438" s="4">
        <f t="shared" si="133"/>
        <v>416000.00000000116</v>
      </c>
    </row>
    <row r="439" spans="1:29" x14ac:dyDescent="0.15">
      <c r="A439">
        <v>2</v>
      </c>
      <c r="B439" s="1">
        <v>42157</v>
      </c>
      <c r="C439">
        <v>280</v>
      </c>
      <c r="D439">
        <v>280.39999999999998</v>
      </c>
      <c r="E439">
        <v>269.7</v>
      </c>
      <c r="F439">
        <v>270.5</v>
      </c>
      <c r="G439">
        <v>436073600</v>
      </c>
      <c r="H439" s="2">
        <f t="shared" si="122"/>
        <v>117957908800</v>
      </c>
      <c r="I439">
        <f t="shared" si="116"/>
        <v>-9.1000000000000227</v>
      </c>
      <c r="J439" t="str">
        <f t="shared" si="123"/>
        <v/>
      </c>
      <c r="L439">
        <f t="shared" si="117"/>
        <v>-9.1000000000000227</v>
      </c>
      <c r="M439">
        <f t="shared" si="124"/>
        <v>-9.1000000000000227</v>
      </c>
      <c r="N439">
        <f t="shared" si="125"/>
        <v>9.1000000000000227</v>
      </c>
      <c r="O439" s="2">
        <f t="shared" si="118"/>
        <v>5000</v>
      </c>
      <c r="P439" s="2">
        <f t="shared" si="126"/>
        <v>-45500.000000000116</v>
      </c>
      <c r="Q439" s="2">
        <f t="shared" si="119"/>
        <v>1398000</v>
      </c>
      <c r="R439" s="2" t="str">
        <f t="shared" si="127"/>
        <v>kai</v>
      </c>
      <c r="S439" s="2" t="str">
        <f t="shared" si="128"/>
        <v>uri</v>
      </c>
      <c r="T439" s="2" t="str">
        <f t="shared" si="129"/>
        <v>kai</v>
      </c>
      <c r="U439" s="2" t="str">
        <f t="shared" si="130"/>
        <v/>
      </c>
      <c r="V439" s="2" t="str">
        <f t="shared" si="131"/>
        <v/>
      </c>
      <c r="W439" s="2">
        <f t="shared" si="134"/>
        <v>111.84</v>
      </c>
      <c r="X439" s="2" t="str">
        <f t="shared" si="132"/>
        <v/>
      </c>
      <c r="Y439" s="6">
        <f t="shared" si="120"/>
        <v>1352500</v>
      </c>
      <c r="Z439" s="6">
        <f t="shared" si="121"/>
        <v>0</v>
      </c>
      <c r="AA439" s="4">
        <f>SUM(P439:$P$759)+$Z$25</f>
        <v>1768500.0000000009</v>
      </c>
      <c r="AB439" s="4">
        <f>SUM(V439:$W$759)</f>
        <v>184180.16000000009</v>
      </c>
      <c r="AC439" s="4">
        <f t="shared" si="133"/>
        <v>416000.00000000093</v>
      </c>
    </row>
    <row r="440" spans="1:29" x14ac:dyDescent="0.15">
      <c r="A440">
        <v>2</v>
      </c>
      <c r="B440" s="1">
        <v>42156</v>
      </c>
      <c r="C440">
        <v>269.89999999999998</v>
      </c>
      <c r="D440">
        <v>280.39999999999998</v>
      </c>
      <c r="E440">
        <v>269.10000000000002</v>
      </c>
      <c r="F440">
        <v>279.60000000000002</v>
      </c>
      <c r="G440">
        <v>378675800</v>
      </c>
      <c r="H440" s="2">
        <f t="shared" si="122"/>
        <v>105877753680.00002</v>
      </c>
      <c r="I440">
        <f t="shared" si="116"/>
        <v>5</v>
      </c>
      <c r="J440" t="str">
        <f t="shared" si="123"/>
        <v>高値超、安値超</v>
      </c>
      <c r="L440">
        <f t="shared" si="117"/>
        <v>5</v>
      </c>
      <c r="M440">
        <f t="shared" si="124"/>
        <v>5</v>
      </c>
      <c r="N440">
        <f t="shared" si="125"/>
        <v>-5</v>
      </c>
      <c r="O440" s="2">
        <f t="shared" si="118"/>
        <v>5000</v>
      </c>
      <c r="P440" s="2">
        <f t="shared" si="126"/>
        <v>25000</v>
      </c>
      <c r="Q440" s="2">
        <f t="shared" si="119"/>
        <v>1373000</v>
      </c>
      <c r="R440" s="2" t="str">
        <f t="shared" si="127"/>
        <v>kai</v>
      </c>
      <c r="S440" s="2" t="str">
        <f t="shared" si="128"/>
        <v>uri</v>
      </c>
      <c r="T440" s="2" t="str">
        <f t="shared" si="129"/>
        <v>kai</v>
      </c>
      <c r="U440" s="2" t="str">
        <f t="shared" si="130"/>
        <v/>
      </c>
      <c r="V440" s="2" t="str">
        <f t="shared" si="131"/>
        <v/>
      </c>
      <c r="W440" s="2">
        <f t="shared" si="134"/>
        <v>109.84</v>
      </c>
      <c r="X440" s="2" t="str">
        <f t="shared" si="132"/>
        <v/>
      </c>
      <c r="Y440" s="6">
        <f t="shared" si="120"/>
        <v>1398000</v>
      </c>
      <c r="Z440" s="6">
        <f t="shared" si="121"/>
        <v>0</v>
      </c>
      <c r="AA440" s="4">
        <f>SUM(P440:$P$759)+$Z$25</f>
        <v>1814000.0000000009</v>
      </c>
      <c r="AB440" s="4">
        <f>SUM(V440:$W$759)</f>
        <v>184068.32000000012</v>
      </c>
      <c r="AC440" s="4">
        <f t="shared" si="133"/>
        <v>416000.00000000093</v>
      </c>
    </row>
    <row r="441" spans="1:29" x14ac:dyDescent="0.15">
      <c r="A441">
        <v>2</v>
      </c>
      <c r="B441" s="1">
        <v>42153</v>
      </c>
      <c r="C441">
        <v>273</v>
      </c>
      <c r="D441">
        <v>279</v>
      </c>
      <c r="E441">
        <v>266.10000000000002</v>
      </c>
      <c r="F441">
        <v>274.60000000000002</v>
      </c>
      <c r="G441">
        <v>580912700</v>
      </c>
      <c r="H441" s="2">
        <f t="shared" si="122"/>
        <v>159518627420</v>
      </c>
      <c r="I441">
        <f t="shared" si="116"/>
        <v>3.5</v>
      </c>
      <c r="J441" t="str">
        <f t="shared" si="123"/>
        <v>高値超、安値超</v>
      </c>
      <c r="L441">
        <f t="shared" si="117"/>
        <v>3.5</v>
      </c>
      <c r="M441">
        <f t="shared" si="124"/>
        <v>3.5</v>
      </c>
      <c r="N441">
        <f t="shared" si="125"/>
        <v>-3.5</v>
      </c>
      <c r="O441" s="2">
        <f t="shared" si="118"/>
        <v>5000</v>
      </c>
      <c r="P441" s="2">
        <f t="shared" si="126"/>
        <v>17500</v>
      </c>
      <c r="Q441" s="2">
        <f t="shared" si="119"/>
        <v>1355500</v>
      </c>
      <c r="R441" s="2" t="str">
        <f t="shared" si="127"/>
        <v>kai</v>
      </c>
      <c r="S441" s="2" t="str">
        <f t="shared" si="128"/>
        <v>uri</v>
      </c>
      <c r="T441" s="2" t="str">
        <f t="shared" si="129"/>
        <v>kai</v>
      </c>
      <c r="U441" s="2" t="str">
        <f t="shared" si="130"/>
        <v/>
      </c>
      <c r="V441" s="2" t="str">
        <f t="shared" si="131"/>
        <v/>
      </c>
      <c r="W441" s="2">
        <f t="shared" si="134"/>
        <v>108.44</v>
      </c>
      <c r="X441" s="2" t="str">
        <f t="shared" si="132"/>
        <v/>
      </c>
      <c r="Y441" s="6">
        <f t="shared" si="120"/>
        <v>1373000</v>
      </c>
      <c r="Z441" s="6">
        <f t="shared" si="121"/>
        <v>0</v>
      </c>
      <c r="AA441" s="4">
        <f>SUM(P441:$P$759)+$Z$25</f>
        <v>1789000.0000000005</v>
      </c>
      <c r="AB441" s="4">
        <f>SUM(V441:$W$759)</f>
        <v>183958.4800000001</v>
      </c>
      <c r="AC441" s="4">
        <f t="shared" si="133"/>
        <v>416000.00000000047</v>
      </c>
    </row>
    <row r="442" spans="1:29" x14ac:dyDescent="0.15">
      <c r="A442">
        <v>2</v>
      </c>
      <c r="B442" s="1">
        <v>42152</v>
      </c>
      <c r="C442">
        <v>259</v>
      </c>
      <c r="D442">
        <v>272.89999999999998</v>
      </c>
      <c r="E442">
        <v>259</v>
      </c>
      <c r="F442">
        <v>271.10000000000002</v>
      </c>
      <c r="G442">
        <v>620879700</v>
      </c>
      <c r="H442" s="2">
        <f t="shared" si="122"/>
        <v>168320486670</v>
      </c>
      <c r="I442">
        <f t="shared" si="116"/>
        <v>15.100000000000023</v>
      </c>
      <c r="J442" t="str">
        <f t="shared" si="123"/>
        <v>高値超、安値超</v>
      </c>
      <c r="L442">
        <f t="shared" si="117"/>
        <v>15.100000000000023</v>
      </c>
      <c r="M442">
        <f t="shared" si="124"/>
        <v>15.100000000000023</v>
      </c>
      <c r="N442">
        <f t="shared" si="125"/>
        <v>15.100000000000023</v>
      </c>
      <c r="O442" s="2">
        <f t="shared" si="118"/>
        <v>5000</v>
      </c>
      <c r="P442" s="2">
        <f t="shared" si="126"/>
        <v>75500.000000000116</v>
      </c>
      <c r="Q442" s="2">
        <f t="shared" si="119"/>
        <v>1280000</v>
      </c>
      <c r="R442" s="2" t="str">
        <f t="shared" si="127"/>
        <v>kai</v>
      </c>
      <c r="S442" s="2" t="str">
        <f t="shared" si="128"/>
        <v>kai</v>
      </c>
      <c r="T442" s="2" t="str">
        <f t="shared" si="129"/>
        <v>kai</v>
      </c>
      <c r="U442" s="2" t="str">
        <f t="shared" si="130"/>
        <v/>
      </c>
      <c r="V442" s="2" t="str">
        <f t="shared" si="131"/>
        <v/>
      </c>
      <c r="W442" s="2">
        <f t="shared" si="134"/>
        <v>102.4</v>
      </c>
      <c r="X442" s="2" t="str">
        <f t="shared" si="132"/>
        <v/>
      </c>
      <c r="Y442" s="6">
        <f t="shared" si="120"/>
        <v>1355500</v>
      </c>
      <c r="Z442" s="6">
        <f t="shared" si="121"/>
        <v>0</v>
      </c>
      <c r="AA442" s="4">
        <f>SUM(P442:$P$759)+$Z$25</f>
        <v>1771500.0000000009</v>
      </c>
      <c r="AB442" s="4">
        <f>SUM(V442:$W$759)</f>
        <v>183850.0400000001</v>
      </c>
      <c r="AC442" s="4">
        <f t="shared" si="133"/>
        <v>416000.00000000093</v>
      </c>
    </row>
    <row r="443" spans="1:29" x14ac:dyDescent="0.15">
      <c r="A443">
        <v>2</v>
      </c>
      <c r="B443" s="1">
        <v>42151</v>
      </c>
      <c r="C443">
        <v>249</v>
      </c>
      <c r="D443">
        <v>257</v>
      </c>
      <c r="E443">
        <v>248.2</v>
      </c>
      <c r="F443">
        <v>256</v>
      </c>
      <c r="G443">
        <v>306544200</v>
      </c>
      <c r="H443" s="2">
        <f t="shared" si="122"/>
        <v>78475315200</v>
      </c>
      <c r="I443">
        <f t="shared" si="116"/>
        <v>6</v>
      </c>
      <c r="J443" t="str">
        <f t="shared" si="123"/>
        <v/>
      </c>
      <c r="L443">
        <f t="shared" si="117"/>
        <v>6</v>
      </c>
      <c r="M443">
        <f t="shared" si="124"/>
        <v>6</v>
      </c>
      <c r="N443">
        <f t="shared" si="125"/>
        <v>-6</v>
      </c>
      <c r="O443" s="2">
        <f t="shared" si="118"/>
        <v>5000</v>
      </c>
      <c r="P443" s="2">
        <f t="shared" si="126"/>
        <v>30000</v>
      </c>
      <c r="Q443" s="2">
        <f t="shared" si="119"/>
        <v>1250000</v>
      </c>
      <c r="R443" s="2" t="str">
        <f t="shared" si="127"/>
        <v>kai</v>
      </c>
      <c r="S443" s="2" t="str">
        <f t="shared" si="128"/>
        <v>uri</v>
      </c>
      <c r="T443" s="2" t="str">
        <f t="shared" si="129"/>
        <v>kai</v>
      </c>
      <c r="U443" s="2" t="str">
        <f t="shared" si="130"/>
        <v/>
      </c>
      <c r="V443" s="2" t="str">
        <f t="shared" si="131"/>
        <v/>
      </c>
      <c r="W443" s="2">
        <f t="shared" si="134"/>
        <v>100</v>
      </c>
      <c r="X443" s="2" t="str">
        <f t="shared" si="132"/>
        <v/>
      </c>
      <c r="Y443" s="6">
        <f t="shared" si="120"/>
        <v>1280000</v>
      </c>
      <c r="Z443" s="6">
        <f t="shared" si="121"/>
        <v>0</v>
      </c>
      <c r="AA443" s="4">
        <f>SUM(P443:$P$759)+$Z$25</f>
        <v>1696000.0000000012</v>
      </c>
      <c r="AB443" s="4">
        <f>SUM(V443:$W$759)</f>
        <v>183747.64000000013</v>
      </c>
      <c r="AC443" s="4">
        <f t="shared" si="133"/>
        <v>416000.00000000116</v>
      </c>
    </row>
    <row r="444" spans="1:29" x14ac:dyDescent="0.15">
      <c r="A444">
        <v>2</v>
      </c>
      <c r="B444" s="1">
        <v>42150</v>
      </c>
      <c r="C444">
        <v>251.4</v>
      </c>
      <c r="D444">
        <v>252</v>
      </c>
      <c r="E444">
        <v>249.6</v>
      </c>
      <c r="F444">
        <v>250</v>
      </c>
      <c r="G444">
        <v>107690100</v>
      </c>
      <c r="H444" s="2">
        <f t="shared" si="122"/>
        <v>26922525000</v>
      </c>
      <c r="I444">
        <f t="shared" si="116"/>
        <v>-1.0999999999999943</v>
      </c>
      <c r="J444" t="str">
        <f t="shared" si="123"/>
        <v>高値超、安値超</v>
      </c>
      <c r="L444">
        <f t="shared" si="117"/>
        <v>-1.0999999999999943</v>
      </c>
      <c r="M444">
        <f t="shared" si="124"/>
        <v>-1.0999999999999943</v>
      </c>
      <c r="N444">
        <f t="shared" si="125"/>
        <v>1.0999999999999943</v>
      </c>
      <c r="O444" s="2">
        <f t="shared" si="118"/>
        <v>5000</v>
      </c>
      <c r="P444" s="2">
        <f t="shared" si="126"/>
        <v>-5499.9999999999718</v>
      </c>
      <c r="Q444" s="2">
        <f t="shared" si="119"/>
        <v>1255500</v>
      </c>
      <c r="R444" s="2" t="str">
        <f t="shared" si="127"/>
        <v>kai</v>
      </c>
      <c r="S444" s="2" t="str">
        <f t="shared" si="128"/>
        <v>uri</v>
      </c>
      <c r="T444" s="2" t="str">
        <f t="shared" si="129"/>
        <v>kai</v>
      </c>
      <c r="U444" s="2" t="str">
        <f t="shared" si="130"/>
        <v/>
      </c>
      <c r="V444" s="2" t="str">
        <f t="shared" si="131"/>
        <v/>
      </c>
      <c r="W444" s="2">
        <f t="shared" si="134"/>
        <v>100.44</v>
      </c>
      <c r="X444" s="2" t="str">
        <f t="shared" si="132"/>
        <v/>
      </c>
      <c r="Y444" s="6">
        <f t="shared" si="120"/>
        <v>1250000</v>
      </c>
      <c r="Z444" s="6">
        <f t="shared" si="121"/>
        <v>0</v>
      </c>
      <c r="AA444" s="4">
        <f>SUM(P444:$P$759)+$Z$25</f>
        <v>1666000.0000000009</v>
      </c>
      <c r="AB444" s="4">
        <f>SUM(V444:$W$759)</f>
        <v>183647.64000000013</v>
      </c>
      <c r="AC444" s="4">
        <f t="shared" si="133"/>
        <v>416000.00000000093</v>
      </c>
    </row>
    <row r="445" spans="1:29" x14ac:dyDescent="0.15">
      <c r="A445">
        <v>2</v>
      </c>
      <c r="B445" s="1">
        <v>42149</v>
      </c>
      <c r="C445">
        <v>250</v>
      </c>
      <c r="D445">
        <v>251.9</v>
      </c>
      <c r="E445">
        <v>249.3</v>
      </c>
      <c r="F445">
        <v>251.1</v>
      </c>
      <c r="G445">
        <v>182631300</v>
      </c>
      <c r="H445" s="2">
        <f t="shared" si="122"/>
        <v>45858719430</v>
      </c>
      <c r="I445">
        <f t="shared" si="116"/>
        <v>2.6999999999999886</v>
      </c>
      <c r="J445" t="str">
        <f t="shared" si="123"/>
        <v>高値超、安値超</v>
      </c>
      <c r="L445">
        <f t="shared" si="117"/>
        <v>2.6999999999999886</v>
      </c>
      <c r="M445">
        <f t="shared" si="124"/>
        <v>2.6999999999999886</v>
      </c>
      <c r="N445">
        <f t="shared" si="125"/>
        <v>2.6999999999999886</v>
      </c>
      <c r="O445" s="2">
        <f t="shared" si="118"/>
        <v>5000</v>
      </c>
      <c r="P445" s="2">
        <f t="shared" si="126"/>
        <v>13499.999999999944</v>
      </c>
      <c r="Q445" s="2">
        <f t="shared" si="119"/>
        <v>1242000</v>
      </c>
      <c r="R445" s="2" t="str">
        <f t="shared" si="127"/>
        <v>kai</v>
      </c>
      <c r="S445" s="2" t="str">
        <f t="shared" si="128"/>
        <v>kai</v>
      </c>
      <c r="T445" s="2" t="str">
        <f t="shared" si="129"/>
        <v>kai</v>
      </c>
      <c r="U445" s="2" t="str">
        <f t="shared" si="130"/>
        <v/>
      </c>
      <c r="V445" s="2" t="str">
        <f t="shared" si="131"/>
        <v/>
      </c>
      <c r="W445" s="2">
        <f t="shared" si="134"/>
        <v>99.36</v>
      </c>
      <c r="X445" s="2" t="str">
        <f t="shared" si="132"/>
        <v/>
      </c>
      <c r="Y445" s="6">
        <f t="shared" si="120"/>
        <v>1255500</v>
      </c>
      <c r="Z445" s="6">
        <f t="shared" si="121"/>
        <v>0</v>
      </c>
      <c r="AA445" s="4">
        <f>SUM(P445:$P$759)+$Z$25</f>
        <v>1671500.0000000009</v>
      </c>
      <c r="AB445" s="4">
        <f>SUM(V445:$W$759)</f>
        <v>183547.20000000013</v>
      </c>
      <c r="AC445" s="4">
        <f t="shared" si="133"/>
        <v>416000.00000000093</v>
      </c>
    </row>
    <row r="446" spans="1:29" x14ac:dyDescent="0.15">
      <c r="A446">
        <v>2</v>
      </c>
      <c r="B446" s="1">
        <v>42146</v>
      </c>
      <c r="C446">
        <v>249</v>
      </c>
      <c r="D446">
        <v>249.8</v>
      </c>
      <c r="E446">
        <v>245.9</v>
      </c>
      <c r="F446">
        <v>248.4</v>
      </c>
      <c r="G446">
        <v>185801400</v>
      </c>
      <c r="H446" s="2">
        <f t="shared" si="122"/>
        <v>46153067760</v>
      </c>
      <c r="I446">
        <f t="shared" si="116"/>
        <v>-0.40000000000000568</v>
      </c>
      <c r="J446" t="str">
        <f t="shared" si="123"/>
        <v/>
      </c>
      <c r="L446">
        <f t="shared" si="117"/>
        <v>-0.40000000000000568</v>
      </c>
      <c r="M446">
        <f t="shared" si="124"/>
        <v>-0.40000000000000568</v>
      </c>
      <c r="N446">
        <f t="shared" si="125"/>
        <v>-0.40000000000000568</v>
      </c>
      <c r="O446" s="2">
        <f t="shared" si="118"/>
        <v>5000</v>
      </c>
      <c r="P446" s="2">
        <f t="shared" si="126"/>
        <v>-2000.0000000000284</v>
      </c>
      <c r="Q446" s="2">
        <f t="shared" si="119"/>
        <v>1244000</v>
      </c>
      <c r="R446" s="2" t="str">
        <f t="shared" si="127"/>
        <v>kai</v>
      </c>
      <c r="S446" s="2" t="str">
        <f t="shared" si="128"/>
        <v>kai</v>
      </c>
      <c r="T446" s="2" t="str">
        <f t="shared" si="129"/>
        <v>kai</v>
      </c>
      <c r="U446" s="2" t="str">
        <f t="shared" si="130"/>
        <v/>
      </c>
      <c r="V446" s="2" t="str">
        <f t="shared" si="131"/>
        <v/>
      </c>
      <c r="W446" s="2">
        <f t="shared" si="134"/>
        <v>99.52</v>
      </c>
      <c r="X446" s="2" t="str">
        <f t="shared" si="132"/>
        <v/>
      </c>
      <c r="Y446" s="6">
        <f t="shared" si="120"/>
        <v>1242000</v>
      </c>
      <c r="Z446" s="6">
        <f t="shared" si="121"/>
        <v>0</v>
      </c>
      <c r="AA446" s="4">
        <f>SUM(P446:$P$759)+$Z$25</f>
        <v>1658000.0000000012</v>
      </c>
      <c r="AB446" s="4">
        <f>SUM(V446:$W$759)</f>
        <v>183447.84000000008</v>
      </c>
      <c r="AC446" s="4">
        <f t="shared" si="133"/>
        <v>416000.00000000116</v>
      </c>
    </row>
    <row r="447" spans="1:29" x14ac:dyDescent="0.15">
      <c r="A447">
        <v>2</v>
      </c>
      <c r="B447" s="1">
        <v>42145</v>
      </c>
      <c r="C447">
        <v>247.7</v>
      </c>
      <c r="D447">
        <v>250</v>
      </c>
      <c r="E447">
        <v>245.6</v>
      </c>
      <c r="F447">
        <v>248.8</v>
      </c>
      <c r="G447">
        <v>267681300</v>
      </c>
      <c r="H447" s="2">
        <f t="shared" si="122"/>
        <v>66599107440</v>
      </c>
      <c r="I447">
        <f t="shared" si="116"/>
        <v>2.7000000000000171</v>
      </c>
      <c r="J447" t="str">
        <f t="shared" si="123"/>
        <v/>
      </c>
      <c r="L447">
        <f t="shared" si="117"/>
        <v>2.7000000000000171</v>
      </c>
      <c r="M447">
        <f t="shared" si="124"/>
        <v>2.7000000000000171</v>
      </c>
      <c r="N447">
        <f t="shared" si="125"/>
        <v>-2.7000000000000171</v>
      </c>
      <c r="O447" s="2">
        <f t="shared" si="118"/>
        <v>5000</v>
      </c>
      <c r="P447" s="2">
        <f t="shared" si="126"/>
        <v>13500.000000000085</v>
      </c>
      <c r="Q447" s="2">
        <f t="shared" si="119"/>
        <v>1230500</v>
      </c>
      <c r="R447" s="2" t="str">
        <f t="shared" si="127"/>
        <v>kai</v>
      </c>
      <c r="S447" s="2" t="str">
        <f t="shared" si="128"/>
        <v>uri</v>
      </c>
      <c r="T447" s="2" t="str">
        <f t="shared" si="129"/>
        <v>kai</v>
      </c>
      <c r="U447" s="2" t="str">
        <f t="shared" si="130"/>
        <v/>
      </c>
      <c r="V447" s="2" t="str">
        <f t="shared" si="131"/>
        <v/>
      </c>
      <c r="W447" s="2">
        <f t="shared" si="134"/>
        <v>98.44</v>
      </c>
      <c r="X447" s="2" t="str">
        <f t="shared" si="132"/>
        <v/>
      </c>
      <c r="Y447" s="6">
        <f t="shared" si="120"/>
        <v>1244000</v>
      </c>
      <c r="Z447" s="6">
        <f t="shared" si="121"/>
        <v>0</v>
      </c>
      <c r="AA447" s="4">
        <f>SUM(P447:$P$759)+$Z$25</f>
        <v>1660000.0000000012</v>
      </c>
      <c r="AB447" s="4">
        <f>SUM(V447:$W$759)</f>
        <v>183348.32000000012</v>
      </c>
      <c r="AC447" s="4">
        <f t="shared" si="133"/>
        <v>416000.00000000116</v>
      </c>
    </row>
    <row r="448" spans="1:29" x14ac:dyDescent="0.15">
      <c r="A448">
        <v>2</v>
      </c>
      <c r="B448" s="1">
        <v>42144</v>
      </c>
      <c r="C448">
        <v>248</v>
      </c>
      <c r="D448">
        <v>249.3</v>
      </c>
      <c r="E448">
        <v>246</v>
      </c>
      <c r="F448">
        <v>246.1</v>
      </c>
      <c r="G448">
        <v>233923800</v>
      </c>
      <c r="H448" s="2">
        <f t="shared" si="122"/>
        <v>57568647180</v>
      </c>
      <c r="I448">
        <f t="shared" si="116"/>
        <v>-0.30000000000001137</v>
      </c>
      <c r="J448" t="str">
        <f t="shared" si="123"/>
        <v>高値超、安値超</v>
      </c>
      <c r="L448">
        <f t="shared" si="117"/>
        <v>-0.30000000000001137</v>
      </c>
      <c r="M448">
        <f t="shared" si="124"/>
        <v>-0.30000000000001137</v>
      </c>
      <c r="N448">
        <f t="shared" si="125"/>
        <v>0.30000000000001137</v>
      </c>
      <c r="O448" s="2">
        <f t="shared" si="118"/>
        <v>5000</v>
      </c>
      <c r="P448" s="2">
        <f t="shared" si="126"/>
        <v>-1500.0000000000568</v>
      </c>
      <c r="Q448" s="2">
        <f t="shared" si="119"/>
        <v>1232000</v>
      </c>
      <c r="R448" s="2" t="str">
        <f t="shared" si="127"/>
        <v>kai</v>
      </c>
      <c r="S448" s="2" t="str">
        <f t="shared" si="128"/>
        <v>uri</v>
      </c>
      <c r="T448" s="2" t="str">
        <f t="shared" si="129"/>
        <v>kai</v>
      </c>
      <c r="U448" s="2" t="str">
        <f t="shared" si="130"/>
        <v/>
      </c>
      <c r="V448" s="2" t="str">
        <f t="shared" si="131"/>
        <v/>
      </c>
      <c r="W448" s="2">
        <f t="shared" si="134"/>
        <v>98.56</v>
      </c>
      <c r="X448" s="2" t="str">
        <f t="shared" si="132"/>
        <v/>
      </c>
      <c r="Y448" s="6">
        <f t="shared" si="120"/>
        <v>1230500</v>
      </c>
      <c r="Z448" s="6">
        <f t="shared" si="121"/>
        <v>0</v>
      </c>
      <c r="AA448" s="4">
        <f>SUM(P448:$P$759)+$Z$25</f>
        <v>1646500.0000000009</v>
      </c>
      <c r="AB448" s="4">
        <f>SUM(V448:$W$759)</f>
        <v>183249.88000000012</v>
      </c>
      <c r="AC448" s="4">
        <f t="shared" si="133"/>
        <v>416000.00000000093</v>
      </c>
    </row>
    <row r="449" spans="1:29" x14ac:dyDescent="0.15">
      <c r="A449">
        <v>2</v>
      </c>
      <c r="B449" s="1">
        <v>42143</v>
      </c>
      <c r="C449">
        <v>245.7</v>
      </c>
      <c r="D449">
        <v>248.3</v>
      </c>
      <c r="E449">
        <v>243</v>
      </c>
      <c r="F449">
        <v>246.4</v>
      </c>
      <c r="G449">
        <v>328195400</v>
      </c>
      <c r="H449" s="2">
        <f t="shared" si="122"/>
        <v>80867346560</v>
      </c>
      <c r="I449">
        <f t="shared" si="116"/>
        <v>0.70000000000001705</v>
      </c>
      <c r="J449" t="str">
        <f t="shared" si="123"/>
        <v>高値超、安値超</v>
      </c>
      <c r="L449">
        <f t="shared" si="117"/>
        <v>0.70000000000001705</v>
      </c>
      <c r="M449">
        <f t="shared" si="124"/>
        <v>0.70000000000001705</v>
      </c>
      <c r="N449">
        <f t="shared" si="125"/>
        <v>-0.70000000000001705</v>
      </c>
      <c r="O449" s="2">
        <f t="shared" si="118"/>
        <v>5000</v>
      </c>
      <c r="P449" s="2">
        <f t="shared" si="126"/>
        <v>3500.0000000000855</v>
      </c>
      <c r="Q449" s="2">
        <f t="shared" si="119"/>
        <v>1228500</v>
      </c>
      <c r="R449" s="2" t="str">
        <f t="shared" si="127"/>
        <v>kai</v>
      </c>
      <c r="S449" s="2" t="str">
        <f t="shared" si="128"/>
        <v>uri</v>
      </c>
      <c r="T449" s="2" t="str">
        <f t="shared" si="129"/>
        <v>kai</v>
      </c>
      <c r="U449" s="2" t="str">
        <f t="shared" si="130"/>
        <v/>
      </c>
      <c r="V449" s="2" t="str">
        <f t="shared" si="131"/>
        <v/>
      </c>
      <c r="W449" s="2">
        <f t="shared" si="134"/>
        <v>98.28</v>
      </c>
      <c r="X449" s="2" t="str">
        <f t="shared" si="132"/>
        <v/>
      </c>
      <c r="Y449" s="6">
        <f t="shared" si="120"/>
        <v>1232000</v>
      </c>
      <c r="Z449" s="6">
        <f t="shared" si="121"/>
        <v>0</v>
      </c>
      <c r="AA449" s="4">
        <f>SUM(P449:$P$759)+$Z$25</f>
        <v>1648000.0000000012</v>
      </c>
      <c r="AB449" s="4">
        <f>SUM(V449:$W$759)</f>
        <v>183151.32000000012</v>
      </c>
      <c r="AC449" s="4">
        <f t="shared" si="133"/>
        <v>416000.00000000116</v>
      </c>
    </row>
    <row r="450" spans="1:29" x14ac:dyDescent="0.15">
      <c r="A450">
        <v>2</v>
      </c>
      <c r="B450" s="1">
        <v>42142</v>
      </c>
      <c r="C450">
        <v>236.6</v>
      </c>
      <c r="D450">
        <v>245.7</v>
      </c>
      <c r="E450">
        <v>236.5</v>
      </c>
      <c r="F450">
        <v>245.7</v>
      </c>
      <c r="G450">
        <v>462265300</v>
      </c>
      <c r="H450" s="2">
        <f t="shared" si="122"/>
        <v>113578584210</v>
      </c>
      <c r="I450">
        <f t="shared" si="116"/>
        <v>11.099999999999994</v>
      </c>
      <c r="J450" t="str">
        <f t="shared" si="123"/>
        <v>高値超、安値超</v>
      </c>
      <c r="L450">
        <f t="shared" si="117"/>
        <v>11.099999999999994</v>
      </c>
      <c r="M450">
        <f t="shared" si="124"/>
        <v>11.099999999999994</v>
      </c>
      <c r="N450">
        <f t="shared" si="125"/>
        <v>-11.099999999999994</v>
      </c>
      <c r="O450" s="2">
        <f t="shared" si="118"/>
        <v>5000</v>
      </c>
      <c r="P450" s="2">
        <f t="shared" si="126"/>
        <v>55499.999999999971</v>
      </c>
      <c r="Q450" s="2">
        <f t="shared" si="119"/>
        <v>1173000</v>
      </c>
      <c r="R450" s="2" t="str">
        <f t="shared" si="127"/>
        <v>kai</v>
      </c>
      <c r="S450" s="2" t="str">
        <f t="shared" si="128"/>
        <v>uri</v>
      </c>
      <c r="T450" s="2" t="str">
        <f t="shared" si="129"/>
        <v>kai</v>
      </c>
      <c r="U450" s="2">
        <f t="shared" si="130"/>
        <v>1173000</v>
      </c>
      <c r="V450" s="2">
        <f t="shared" si="131"/>
        <v>1512</v>
      </c>
      <c r="W450" s="2">
        <f t="shared" si="134"/>
        <v>187.68</v>
      </c>
      <c r="X450" s="2" t="str">
        <f t="shared" si="132"/>
        <v/>
      </c>
      <c r="Y450" s="6">
        <f t="shared" si="120"/>
        <v>1228500</v>
      </c>
      <c r="Z450" s="6">
        <f t="shared" si="121"/>
        <v>0</v>
      </c>
      <c r="AA450" s="4">
        <f>SUM(P450:$P$759)+$Z$25</f>
        <v>1644500.0000000009</v>
      </c>
      <c r="AB450" s="4">
        <f>SUM(V450:$W$759)</f>
        <v>183053.0400000001</v>
      </c>
      <c r="AC450" s="4">
        <f t="shared" si="133"/>
        <v>416000.00000000093</v>
      </c>
    </row>
    <row r="451" spans="1:29" x14ac:dyDescent="0.15">
      <c r="A451">
        <v>2</v>
      </c>
      <c r="B451" s="1">
        <v>42139</v>
      </c>
      <c r="C451">
        <v>233</v>
      </c>
      <c r="D451">
        <v>235.7</v>
      </c>
      <c r="E451">
        <v>230</v>
      </c>
      <c r="F451">
        <v>234.6</v>
      </c>
      <c r="G451">
        <v>192870400</v>
      </c>
      <c r="H451" s="2">
        <f t="shared" si="122"/>
        <v>45247395840</v>
      </c>
      <c r="I451">
        <f t="shared" si="116"/>
        <v>4.9000000000000057</v>
      </c>
      <c r="J451" t="str">
        <f t="shared" si="123"/>
        <v>高値超、安値超</v>
      </c>
      <c r="L451">
        <f t="shared" si="117"/>
        <v>-4.9000000000000057</v>
      </c>
      <c r="M451">
        <f t="shared" si="124"/>
        <v>-4.9000000000000057</v>
      </c>
      <c r="N451">
        <f t="shared" si="125"/>
        <v>4.9000000000000057</v>
      </c>
      <c r="O451" s="2">
        <f t="shared" si="118"/>
        <v>5000</v>
      </c>
      <c r="P451" s="2">
        <f t="shared" si="126"/>
        <v>-24500.000000000029</v>
      </c>
      <c r="Q451" s="2">
        <f t="shared" si="119"/>
        <v>1148500</v>
      </c>
      <c r="R451" s="2" t="str">
        <f t="shared" si="127"/>
        <v>uri</v>
      </c>
      <c r="S451" s="2" t="str">
        <f t="shared" si="128"/>
        <v>kai</v>
      </c>
      <c r="T451" s="2" t="str">
        <f t="shared" si="129"/>
        <v>uri</v>
      </c>
      <c r="U451" s="2">
        <f t="shared" si="130"/>
        <v>1148500</v>
      </c>
      <c r="V451" s="2">
        <f t="shared" si="131"/>
        <v>1512</v>
      </c>
      <c r="W451" s="2" t="str">
        <f t="shared" si="134"/>
        <v/>
      </c>
      <c r="X451" s="2">
        <f t="shared" si="132"/>
        <v>183.76</v>
      </c>
      <c r="Y451" s="6">
        <f t="shared" si="120"/>
        <v>1173000</v>
      </c>
      <c r="Z451" s="6">
        <f t="shared" si="121"/>
        <v>0</v>
      </c>
      <c r="AA451" s="4">
        <f>SUM(P451:$P$759)+$Z$25</f>
        <v>1589000.0000000009</v>
      </c>
      <c r="AB451" s="4">
        <f>SUM(V451:$W$759)</f>
        <v>181353.3600000001</v>
      </c>
      <c r="AC451" s="4">
        <f t="shared" si="133"/>
        <v>416000.00000000093</v>
      </c>
    </row>
    <row r="452" spans="1:29" x14ac:dyDescent="0.15">
      <c r="A452">
        <v>2</v>
      </c>
      <c r="B452" s="1">
        <v>42138</v>
      </c>
      <c r="C452">
        <v>233.9</v>
      </c>
      <c r="D452">
        <v>233.9</v>
      </c>
      <c r="E452">
        <v>229.4</v>
      </c>
      <c r="F452">
        <v>229.7</v>
      </c>
      <c r="G452">
        <v>136879900</v>
      </c>
      <c r="H452" s="2">
        <f t="shared" si="122"/>
        <v>31441313030</v>
      </c>
      <c r="I452">
        <f t="shared" si="116"/>
        <v>-5</v>
      </c>
      <c r="J452" t="str">
        <f t="shared" si="123"/>
        <v>高値割、安値割</v>
      </c>
      <c r="L452">
        <f t="shared" si="117"/>
        <v>-5</v>
      </c>
      <c r="M452">
        <f t="shared" si="124"/>
        <v>-5</v>
      </c>
      <c r="N452">
        <f t="shared" si="125"/>
        <v>5</v>
      </c>
      <c r="O452" s="2">
        <f t="shared" si="118"/>
        <v>5000</v>
      </c>
      <c r="P452" s="2">
        <f t="shared" si="126"/>
        <v>-25000</v>
      </c>
      <c r="Q452" s="2">
        <f t="shared" si="119"/>
        <v>1173500</v>
      </c>
      <c r="R452" s="2" t="str">
        <f t="shared" si="127"/>
        <v>kai</v>
      </c>
      <c r="S452" s="2" t="str">
        <f t="shared" si="128"/>
        <v>uri</v>
      </c>
      <c r="T452" s="2" t="str">
        <f t="shared" si="129"/>
        <v>kai</v>
      </c>
      <c r="U452" s="2">
        <f t="shared" si="130"/>
        <v>1173500</v>
      </c>
      <c r="V452" s="2">
        <f t="shared" si="131"/>
        <v>1512</v>
      </c>
      <c r="W452" s="2">
        <f t="shared" si="134"/>
        <v>187.76</v>
      </c>
      <c r="X452" s="2" t="str">
        <f t="shared" si="132"/>
        <v/>
      </c>
      <c r="Y452" s="6">
        <f t="shared" si="120"/>
        <v>1148500</v>
      </c>
      <c r="Z452" s="6">
        <f t="shared" si="121"/>
        <v>0</v>
      </c>
      <c r="AA452" s="4">
        <f>SUM(P452:$P$759)+$Z$25</f>
        <v>1613500.0000000009</v>
      </c>
      <c r="AB452" s="4">
        <f>SUM(V452:$W$759)</f>
        <v>179841.3600000001</v>
      </c>
      <c r="AC452" s="4">
        <f t="shared" si="133"/>
        <v>465000.00000000093</v>
      </c>
    </row>
    <row r="453" spans="1:29" x14ac:dyDescent="0.15">
      <c r="A453">
        <v>2</v>
      </c>
      <c r="B453" s="1">
        <v>42137</v>
      </c>
      <c r="C453">
        <v>235.5</v>
      </c>
      <c r="D453">
        <v>236.7</v>
      </c>
      <c r="E453">
        <v>232.7</v>
      </c>
      <c r="F453">
        <v>234.7</v>
      </c>
      <c r="G453">
        <v>151561800</v>
      </c>
      <c r="H453" s="2">
        <f t="shared" si="122"/>
        <v>35571554460</v>
      </c>
      <c r="I453">
        <f t="shared" si="116"/>
        <v>-0.60000000000002274</v>
      </c>
      <c r="J453" t="str">
        <f t="shared" si="123"/>
        <v>高値超、安値超</v>
      </c>
      <c r="L453">
        <f t="shared" si="117"/>
        <v>0.60000000000002274</v>
      </c>
      <c r="M453">
        <f t="shared" si="124"/>
        <v>0.60000000000002274</v>
      </c>
      <c r="N453">
        <f t="shared" si="125"/>
        <v>-0.60000000000002274</v>
      </c>
      <c r="O453" s="2">
        <f t="shared" si="118"/>
        <v>5000</v>
      </c>
      <c r="P453" s="2">
        <f t="shared" si="126"/>
        <v>3000.0000000001137</v>
      </c>
      <c r="Q453" s="2">
        <f t="shared" si="119"/>
        <v>1176500</v>
      </c>
      <c r="R453" s="2" t="str">
        <f t="shared" si="127"/>
        <v>uri</v>
      </c>
      <c r="S453" s="2" t="str">
        <f t="shared" si="128"/>
        <v>kai</v>
      </c>
      <c r="T453" s="2" t="str">
        <f t="shared" si="129"/>
        <v>uri</v>
      </c>
      <c r="U453" s="2">
        <f t="shared" si="130"/>
        <v>1176500</v>
      </c>
      <c r="V453" s="2">
        <f t="shared" si="131"/>
        <v>1512</v>
      </c>
      <c r="W453" s="2" t="str">
        <f t="shared" si="134"/>
        <v/>
      </c>
      <c r="X453" s="2">
        <f t="shared" si="132"/>
        <v>188.24</v>
      </c>
      <c r="Y453" s="6">
        <f t="shared" si="120"/>
        <v>1173500</v>
      </c>
      <c r="Z453" s="6">
        <f t="shared" si="121"/>
        <v>0</v>
      </c>
      <c r="AA453" s="4">
        <f>SUM(P453:$P$759)+$Z$25</f>
        <v>1638500.0000000009</v>
      </c>
      <c r="AB453" s="4">
        <f>SUM(V453:$W$759)</f>
        <v>178141.60000000006</v>
      </c>
      <c r="AC453" s="4">
        <f t="shared" si="133"/>
        <v>465000.00000000093</v>
      </c>
    </row>
    <row r="454" spans="1:29" x14ac:dyDescent="0.15">
      <c r="A454">
        <v>2</v>
      </c>
      <c r="B454" s="1">
        <v>42136</v>
      </c>
      <c r="C454">
        <v>233.8</v>
      </c>
      <c r="D454">
        <v>235.3</v>
      </c>
      <c r="E454">
        <v>232.2</v>
      </c>
      <c r="F454">
        <v>235.3</v>
      </c>
      <c r="G454">
        <v>125597700</v>
      </c>
      <c r="H454" s="2">
        <f t="shared" si="122"/>
        <v>29553138810</v>
      </c>
      <c r="I454">
        <f t="shared" si="116"/>
        <v>1.8000000000000114</v>
      </c>
      <c r="J454" t="str">
        <f t="shared" si="123"/>
        <v>高値割、安値割</v>
      </c>
      <c r="L454">
        <f t="shared" si="117"/>
        <v>1.8000000000000114</v>
      </c>
      <c r="M454">
        <f t="shared" si="124"/>
        <v>1.8000000000000114</v>
      </c>
      <c r="N454">
        <f t="shared" si="125"/>
        <v>-1.8000000000000114</v>
      </c>
      <c r="O454" s="2">
        <f t="shared" si="118"/>
        <v>5000</v>
      </c>
      <c r="P454" s="2">
        <f t="shared" si="126"/>
        <v>9000.0000000000564</v>
      </c>
      <c r="Q454" s="2">
        <f t="shared" si="119"/>
        <v>1167500</v>
      </c>
      <c r="R454" s="2" t="str">
        <f t="shared" si="127"/>
        <v>kai</v>
      </c>
      <c r="S454" s="2" t="str">
        <f t="shared" si="128"/>
        <v>uri</v>
      </c>
      <c r="T454" s="2" t="str">
        <f t="shared" si="129"/>
        <v>kai</v>
      </c>
      <c r="U454" s="2" t="str">
        <f t="shared" si="130"/>
        <v/>
      </c>
      <c r="V454" s="2" t="str">
        <f t="shared" si="131"/>
        <v/>
      </c>
      <c r="W454" s="2">
        <f t="shared" si="134"/>
        <v>93.4</v>
      </c>
      <c r="X454" s="2" t="str">
        <f t="shared" si="132"/>
        <v/>
      </c>
      <c r="Y454" s="6">
        <f t="shared" si="120"/>
        <v>1176500</v>
      </c>
      <c r="Z454" s="6">
        <f t="shared" si="121"/>
        <v>0</v>
      </c>
      <c r="AA454" s="4">
        <f>SUM(P454:$P$759)+$Z$25</f>
        <v>1635500.0000000007</v>
      </c>
      <c r="AB454" s="4">
        <f>SUM(V454:$W$759)</f>
        <v>176629.60000000006</v>
      </c>
      <c r="AC454" s="4">
        <f t="shared" si="133"/>
        <v>459000.0000000007</v>
      </c>
    </row>
    <row r="455" spans="1:29" x14ac:dyDescent="0.15">
      <c r="A455">
        <v>2</v>
      </c>
      <c r="B455" s="1">
        <v>42135</v>
      </c>
      <c r="C455">
        <v>237.8</v>
      </c>
      <c r="D455">
        <v>241</v>
      </c>
      <c r="E455">
        <v>232.8</v>
      </c>
      <c r="F455">
        <v>233.5</v>
      </c>
      <c r="G455">
        <v>270644500</v>
      </c>
      <c r="H455" s="2">
        <f t="shared" si="122"/>
        <v>63195490750</v>
      </c>
      <c r="I455">
        <f t="shared" si="116"/>
        <v>-0.59999999999999432</v>
      </c>
      <c r="J455" t="str">
        <f t="shared" si="123"/>
        <v>高値超、安値超</v>
      </c>
      <c r="L455">
        <f t="shared" si="117"/>
        <v>-0.59999999999999432</v>
      </c>
      <c r="M455">
        <f t="shared" si="124"/>
        <v>-0.59999999999999432</v>
      </c>
      <c r="N455">
        <f t="shared" si="125"/>
        <v>0.59999999999999432</v>
      </c>
      <c r="O455" s="2">
        <f t="shared" si="118"/>
        <v>5000</v>
      </c>
      <c r="P455" s="2">
        <f t="shared" si="126"/>
        <v>-2999.9999999999718</v>
      </c>
      <c r="Q455" s="2">
        <f t="shared" si="119"/>
        <v>1170500</v>
      </c>
      <c r="R455" s="2" t="str">
        <f t="shared" si="127"/>
        <v>kai</v>
      </c>
      <c r="S455" s="2" t="str">
        <f t="shared" si="128"/>
        <v>uri</v>
      </c>
      <c r="T455" s="2" t="str">
        <f t="shared" si="129"/>
        <v>kai</v>
      </c>
      <c r="U455" s="2" t="str">
        <f t="shared" si="130"/>
        <v/>
      </c>
      <c r="V455" s="2" t="str">
        <f t="shared" si="131"/>
        <v/>
      </c>
      <c r="W455" s="2">
        <f t="shared" si="134"/>
        <v>93.64</v>
      </c>
      <c r="X455" s="2" t="str">
        <f t="shared" si="132"/>
        <v/>
      </c>
      <c r="Y455" s="6">
        <f t="shared" si="120"/>
        <v>1167500</v>
      </c>
      <c r="Z455" s="6">
        <f t="shared" si="121"/>
        <v>0</v>
      </c>
      <c r="AA455" s="4">
        <f>SUM(P455:$P$759)+$Z$25</f>
        <v>1626500.0000000009</v>
      </c>
      <c r="AB455" s="4">
        <f>SUM(V455:$W$759)</f>
        <v>176536.20000000007</v>
      </c>
      <c r="AC455" s="4">
        <f t="shared" si="133"/>
        <v>459000.00000000093</v>
      </c>
    </row>
    <row r="456" spans="1:29" x14ac:dyDescent="0.15">
      <c r="A456">
        <v>2</v>
      </c>
      <c r="B456" s="1">
        <v>42132</v>
      </c>
      <c r="C456">
        <v>226.6</v>
      </c>
      <c r="D456">
        <v>234.6</v>
      </c>
      <c r="E456">
        <v>226.3</v>
      </c>
      <c r="F456">
        <v>234.1</v>
      </c>
      <c r="G456">
        <v>345502600</v>
      </c>
      <c r="H456" s="2">
        <f t="shared" si="122"/>
        <v>80882158660</v>
      </c>
      <c r="I456">
        <f t="shared" si="116"/>
        <v>7.5</v>
      </c>
      <c r="J456" t="str">
        <f t="shared" si="123"/>
        <v>高値超、安値超</v>
      </c>
      <c r="L456">
        <f t="shared" si="117"/>
        <v>7.5</v>
      </c>
      <c r="M456">
        <f t="shared" si="124"/>
        <v>7.5</v>
      </c>
      <c r="N456">
        <f t="shared" si="125"/>
        <v>7.5</v>
      </c>
      <c r="O456" s="2">
        <f t="shared" si="118"/>
        <v>5000</v>
      </c>
      <c r="P456" s="2">
        <f t="shared" si="126"/>
        <v>37500</v>
      </c>
      <c r="Q456" s="2">
        <f t="shared" si="119"/>
        <v>1133000</v>
      </c>
      <c r="R456" s="2" t="str">
        <f t="shared" si="127"/>
        <v>kai</v>
      </c>
      <c r="S456" s="2" t="str">
        <f t="shared" si="128"/>
        <v>kai</v>
      </c>
      <c r="T456" s="2" t="str">
        <f t="shared" si="129"/>
        <v>kai</v>
      </c>
      <c r="U456" s="2">
        <f t="shared" si="130"/>
        <v>1133000</v>
      </c>
      <c r="V456" s="2">
        <f t="shared" si="131"/>
        <v>1512</v>
      </c>
      <c r="W456" s="2">
        <f t="shared" si="134"/>
        <v>181.28</v>
      </c>
      <c r="X456" s="2" t="str">
        <f t="shared" si="132"/>
        <v/>
      </c>
      <c r="Y456" s="6">
        <f t="shared" si="120"/>
        <v>1170500</v>
      </c>
      <c r="Z456" s="6">
        <f t="shared" si="121"/>
        <v>0</v>
      </c>
      <c r="AA456" s="4">
        <f>SUM(P456:$P$759)+$Z$25</f>
        <v>1629500.0000000009</v>
      </c>
      <c r="AB456" s="4">
        <f>SUM(V456:$W$759)</f>
        <v>176442.56000000006</v>
      </c>
      <c r="AC456" s="4">
        <f t="shared" si="133"/>
        <v>459000.00000000093</v>
      </c>
    </row>
    <row r="457" spans="1:29" x14ac:dyDescent="0.15">
      <c r="A457">
        <v>2</v>
      </c>
      <c r="B457" s="1">
        <v>42131</v>
      </c>
      <c r="C457">
        <v>224.7</v>
      </c>
      <c r="D457">
        <v>227.2</v>
      </c>
      <c r="E457">
        <v>224.4</v>
      </c>
      <c r="F457">
        <v>226.6</v>
      </c>
      <c r="G457">
        <v>166170800</v>
      </c>
      <c r="H457" s="2">
        <f t="shared" si="122"/>
        <v>37654303280</v>
      </c>
      <c r="I457">
        <f t="shared" si="116"/>
        <v>0.29999999999998295</v>
      </c>
      <c r="J457" t="str">
        <f t="shared" si="123"/>
        <v/>
      </c>
      <c r="L457">
        <f t="shared" si="117"/>
        <v>-0.29999999999998295</v>
      </c>
      <c r="M457">
        <f t="shared" si="124"/>
        <v>-0.29999999999998295</v>
      </c>
      <c r="N457">
        <f t="shared" si="125"/>
        <v>0.29999999999998295</v>
      </c>
      <c r="O457" s="2">
        <f t="shared" si="118"/>
        <v>5000</v>
      </c>
      <c r="P457" s="2">
        <f t="shared" si="126"/>
        <v>-1499.9999999999147</v>
      </c>
      <c r="Q457" s="2">
        <f t="shared" si="119"/>
        <v>1131500</v>
      </c>
      <c r="R457" s="2" t="str">
        <f t="shared" si="127"/>
        <v>uri</v>
      </c>
      <c r="S457" s="2" t="str">
        <f t="shared" si="128"/>
        <v>kai</v>
      </c>
      <c r="T457" s="2" t="str">
        <f t="shared" si="129"/>
        <v>uri</v>
      </c>
      <c r="U457" s="2" t="str">
        <f t="shared" si="130"/>
        <v/>
      </c>
      <c r="V457" s="2" t="str">
        <f t="shared" si="131"/>
        <v/>
      </c>
      <c r="W457" s="2" t="str">
        <f t="shared" si="134"/>
        <v/>
      </c>
      <c r="X457" s="2">
        <f t="shared" si="132"/>
        <v>90.52</v>
      </c>
      <c r="Y457" s="6">
        <f t="shared" si="120"/>
        <v>1133000</v>
      </c>
      <c r="Z457" s="6">
        <f t="shared" si="121"/>
        <v>0</v>
      </c>
      <c r="AA457" s="4">
        <f>SUM(P457:$P$759)+$Z$25</f>
        <v>1592000.0000000007</v>
      </c>
      <c r="AB457" s="4">
        <f>SUM(V457:$W$759)</f>
        <v>174749.28000000003</v>
      </c>
      <c r="AC457" s="4">
        <f t="shared" si="133"/>
        <v>459000.0000000007</v>
      </c>
    </row>
    <row r="458" spans="1:29" x14ac:dyDescent="0.15">
      <c r="A458">
        <v>2</v>
      </c>
      <c r="B458" s="1">
        <v>42125</v>
      </c>
      <c r="C458">
        <v>226.7</v>
      </c>
      <c r="D458">
        <v>227.6</v>
      </c>
      <c r="E458">
        <v>223.1</v>
      </c>
      <c r="F458">
        <v>226.3</v>
      </c>
      <c r="G458">
        <v>180433300</v>
      </c>
      <c r="H458" s="2">
        <f t="shared" si="122"/>
        <v>40832055790</v>
      </c>
      <c r="I458">
        <f t="shared" si="116"/>
        <v>-2.3999999999999773</v>
      </c>
      <c r="J458" t="str">
        <f t="shared" si="123"/>
        <v>高値割、安値割</v>
      </c>
      <c r="L458">
        <f t="shared" si="117"/>
        <v>2.3999999999999773</v>
      </c>
      <c r="M458">
        <f t="shared" si="124"/>
        <v>2.3999999999999773</v>
      </c>
      <c r="N458">
        <f t="shared" si="125"/>
        <v>-2.3999999999999773</v>
      </c>
      <c r="O458" s="2">
        <f t="shared" si="118"/>
        <v>5000</v>
      </c>
      <c r="P458" s="2">
        <f t="shared" si="126"/>
        <v>11999.999999999887</v>
      </c>
      <c r="Q458" s="2">
        <f t="shared" si="119"/>
        <v>1143500</v>
      </c>
      <c r="R458" s="2" t="str">
        <f t="shared" si="127"/>
        <v>uri</v>
      </c>
      <c r="S458" s="2" t="str">
        <f t="shared" si="128"/>
        <v>kai</v>
      </c>
      <c r="T458" s="2" t="str">
        <f t="shared" si="129"/>
        <v>uri</v>
      </c>
      <c r="U458" s="2">
        <f t="shared" si="130"/>
        <v>1143500</v>
      </c>
      <c r="V458" s="2">
        <f t="shared" si="131"/>
        <v>1512</v>
      </c>
      <c r="W458" s="2" t="str">
        <f t="shared" si="134"/>
        <v/>
      </c>
      <c r="X458" s="2">
        <f t="shared" si="132"/>
        <v>182.96</v>
      </c>
      <c r="Y458" s="6">
        <f t="shared" si="120"/>
        <v>1131500</v>
      </c>
      <c r="Z458" s="6">
        <f t="shared" si="121"/>
        <v>0</v>
      </c>
      <c r="AA458" s="4">
        <f>SUM(P458:$P$759)+$Z$25</f>
        <v>1593500.0000000005</v>
      </c>
      <c r="AB458" s="4">
        <f>SUM(V458:$W$759)</f>
        <v>174749.28000000003</v>
      </c>
      <c r="AC458" s="4">
        <f t="shared" si="133"/>
        <v>462000.00000000047</v>
      </c>
    </row>
    <row r="459" spans="1:29" x14ac:dyDescent="0.15">
      <c r="A459">
        <v>2</v>
      </c>
      <c r="B459" s="1">
        <v>42124</v>
      </c>
      <c r="C459">
        <v>230.3</v>
      </c>
      <c r="D459">
        <v>231.3</v>
      </c>
      <c r="E459">
        <v>227.1</v>
      </c>
      <c r="F459">
        <v>228.7</v>
      </c>
      <c r="G459">
        <v>190974300</v>
      </c>
      <c r="H459" s="2">
        <f t="shared" si="122"/>
        <v>43675822410</v>
      </c>
      <c r="I459">
        <f t="shared" si="116"/>
        <v>-3</v>
      </c>
      <c r="J459" t="str">
        <f t="shared" si="123"/>
        <v>高値割、安値割</v>
      </c>
      <c r="L459">
        <f t="shared" si="117"/>
        <v>-3</v>
      </c>
      <c r="M459">
        <f t="shared" si="124"/>
        <v>-3</v>
      </c>
      <c r="N459">
        <f t="shared" si="125"/>
        <v>-3</v>
      </c>
      <c r="O459" s="2">
        <f t="shared" si="118"/>
        <v>5000</v>
      </c>
      <c r="P459" s="2">
        <f t="shared" si="126"/>
        <v>-15000</v>
      </c>
      <c r="Q459" s="2">
        <f t="shared" si="119"/>
        <v>1158500</v>
      </c>
      <c r="R459" s="2" t="str">
        <f t="shared" si="127"/>
        <v>kai</v>
      </c>
      <c r="S459" s="2" t="str">
        <f t="shared" si="128"/>
        <v>kai</v>
      </c>
      <c r="T459" s="2" t="str">
        <f t="shared" si="129"/>
        <v>kai</v>
      </c>
      <c r="U459" s="2">
        <f t="shared" si="130"/>
        <v>1158500</v>
      </c>
      <c r="V459" s="2">
        <f t="shared" si="131"/>
        <v>1512</v>
      </c>
      <c r="W459" s="2">
        <f t="shared" si="134"/>
        <v>185.36</v>
      </c>
      <c r="X459" s="2" t="str">
        <f t="shared" si="132"/>
        <v/>
      </c>
      <c r="Y459" s="6">
        <f t="shared" si="120"/>
        <v>1143500</v>
      </c>
      <c r="Z459" s="6">
        <f t="shared" si="121"/>
        <v>0</v>
      </c>
      <c r="AA459" s="4">
        <f>SUM(P459:$P$759)+$Z$25</f>
        <v>1581500.0000000007</v>
      </c>
      <c r="AB459" s="4">
        <f>SUM(V459:$W$759)</f>
        <v>173237.28000000006</v>
      </c>
      <c r="AC459" s="4">
        <f t="shared" si="133"/>
        <v>438000.0000000007</v>
      </c>
    </row>
    <row r="460" spans="1:29" x14ac:dyDescent="0.15">
      <c r="A460">
        <v>2</v>
      </c>
      <c r="B460" s="1">
        <v>42122</v>
      </c>
      <c r="C460">
        <v>231</v>
      </c>
      <c r="D460">
        <v>231.7</v>
      </c>
      <c r="E460">
        <v>229.9</v>
      </c>
      <c r="F460">
        <v>231.7</v>
      </c>
      <c r="G460">
        <v>128961700</v>
      </c>
      <c r="H460" s="2">
        <f t="shared" si="122"/>
        <v>29880425890</v>
      </c>
      <c r="I460">
        <f t="shared" si="116"/>
        <v>1.3999999999999773</v>
      </c>
      <c r="J460" t="str">
        <f t="shared" si="123"/>
        <v/>
      </c>
      <c r="L460">
        <f t="shared" si="117"/>
        <v>-1.3999999999999773</v>
      </c>
      <c r="M460">
        <f t="shared" si="124"/>
        <v>-1.3999999999999773</v>
      </c>
      <c r="N460">
        <f t="shared" si="125"/>
        <v>1.3999999999999773</v>
      </c>
      <c r="O460" s="2">
        <f t="shared" si="118"/>
        <v>5000</v>
      </c>
      <c r="P460" s="2">
        <f t="shared" si="126"/>
        <v>-6999.9999999998863</v>
      </c>
      <c r="Q460" s="2">
        <f t="shared" si="119"/>
        <v>1151500</v>
      </c>
      <c r="R460" s="2" t="str">
        <f t="shared" si="127"/>
        <v>uri</v>
      </c>
      <c r="S460" s="2" t="str">
        <f t="shared" si="128"/>
        <v>kai</v>
      </c>
      <c r="T460" s="2" t="str">
        <f t="shared" si="129"/>
        <v>uri</v>
      </c>
      <c r="U460" s="2">
        <f t="shared" si="130"/>
        <v>1151500</v>
      </c>
      <c r="V460" s="2">
        <f t="shared" si="131"/>
        <v>1512</v>
      </c>
      <c r="W460" s="2" t="str">
        <f t="shared" si="134"/>
        <v/>
      </c>
      <c r="X460" s="2">
        <f t="shared" si="132"/>
        <v>184.24</v>
      </c>
      <c r="Y460" s="6">
        <f t="shared" si="120"/>
        <v>1158500</v>
      </c>
      <c r="Z460" s="6">
        <f t="shared" si="121"/>
        <v>0</v>
      </c>
      <c r="AA460" s="4">
        <f>SUM(P460:$P$759)+$Z$25</f>
        <v>1596500.0000000007</v>
      </c>
      <c r="AB460" s="4">
        <f>SUM(V460:$W$759)</f>
        <v>171539.92000000004</v>
      </c>
      <c r="AC460" s="4">
        <f t="shared" si="133"/>
        <v>438000.0000000007</v>
      </c>
    </row>
    <row r="461" spans="1:29" x14ac:dyDescent="0.15">
      <c r="A461">
        <v>2</v>
      </c>
      <c r="B461" s="1">
        <v>42121</v>
      </c>
      <c r="C461">
        <v>231.1</v>
      </c>
      <c r="D461">
        <v>232</v>
      </c>
      <c r="E461">
        <v>229</v>
      </c>
      <c r="F461">
        <v>230.3</v>
      </c>
      <c r="G461">
        <v>136337000</v>
      </c>
      <c r="H461" s="2">
        <f t="shared" si="122"/>
        <v>31398411100</v>
      </c>
      <c r="I461">
        <f t="shared" si="116"/>
        <v>-0.39999999999997726</v>
      </c>
      <c r="J461" t="str">
        <f t="shared" si="123"/>
        <v>高値割、安値割</v>
      </c>
      <c r="L461">
        <f t="shared" si="117"/>
        <v>-0.39999999999997726</v>
      </c>
      <c r="M461">
        <f t="shared" si="124"/>
        <v>-0.39999999999997726</v>
      </c>
      <c r="N461">
        <f t="shared" si="125"/>
        <v>-0.39999999999997726</v>
      </c>
      <c r="O461" s="2">
        <f t="shared" si="118"/>
        <v>5000</v>
      </c>
      <c r="P461" s="2">
        <f t="shared" si="126"/>
        <v>-1999.9999999998863</v>
      </c>
      <c r="Q461" s="2">
        <f t="shared" si="119"/>
        <v>1153500</v>
      </c>
      <c r="R461" s="2" t="str">
        <f t="shared" si="127"/>
        <v>kai</v>
      </c>
      <c r="S461" s="2" t="str">
        <f t="shared" si="128"/>
        <v>kai</v>
      </c>
      <c r="T461" s="2" t="str">
        <f t="shared" si="129"/>
        <v>kai</v>
      </c>
      <c r="U461" s="2" t="str">
        <f t="shared" si="130"/>
        <v/>
      </c>
      <c r="V461" s="2" t="str">
        <f t="shared" si="131"/>
        <v/>
      </c>
      <c r="W461" s="2">
        <f t="shared" si="134"/>
        <v>92.28</v>
      </c>
      <c r="X461" s="2" t="str">
        <f t="shared" si="132"/>
        <v/>
      </c>
      <c r="Y461" s="6">
        <f t="shared" si="120"/>
        <v>1151500</v>
      </c>
      <c r="Z461" s="6">
        <f t="shared" si="121"/>
        <v>0</v>
      </c>
      <c r="AA461" s="4">
        <f>SUM(P461:$P$759)+$Z$25</f>
        <v>1603500.0000000007</v>
      </c>
      <c r="AB461" s="4">
        <f>SUM(V461:$W$759)</f>
        <v>170027.92000000004</v>
      </c>
      <c r="AC461" s="4">
        <f t="shared" si="133"/>
        <v>452000.0000000007</v>
      </c>
    </row>
    <row r="462" spans="1:29" x14ac:dyDescent="0.15">
      <c r="A462">
        <v>2</v>
      </c>
      <c r="B462" s="1">
        <v>42118</v>
      </c>
      <c r="C462">
        <v>232.2</v>
      </c>
      <c r="D462">
        <v>233.6</v>
      </c>
      <c r="E462">
        <v>230</v>
      </c>
      <c r="F462">
        <v>230.7</v>
      </c>
      <c r="G462">
        <v>186000200</v>
      </c>
      <c r="H462" s="2">
        <f t="shared" si="122"/>
        <v>42910246140</v>
      </c>
      <c r="I462">
        <f t="shared" si="116"/>
        <v>-1.5</v>
      </c>
      <c r="J462" t="str">
        <f t="shared" si="123"/>
        <v/>
      </c>
      <c r="L462">
        <f t="shared" si="117"/>
        <v>-1.5</v>
      </c>
      <c r="M462">
        <f t="shared" si="124"/>
        <v>-1.5</v>
      </c>
      <c r="N462">
        <f t="shared" si="125"/>
        <v>1.5</v>
      </c>
      <c r="O462" s="2">
        <f t="shared" si="118"/>
        <v>5000</v>
      </c>
      <c r="P462" s="2">
        <f t="shared" si="126"/>
        <v>-7500</v>
      </c>
      <c r="Q462" s="2">
        <f t="shared" si="119"/>
        <v>1161000</v>
      </c>
      <c r="R462" s="2" t="str">
        <f t="shared" si="127"/>
        <v>kai</v>
      </c>
      <c r="S462" s="2" t="str">
        <f t="shared" si="128"/>
        <v>uri</v>
      </c>
      <c r="T462" s="2" t="str">
        <f t="shared" si="129"/>
        <v>kai</v>
      </c>
      <c r="U462" s="2" t="str">
        <f t="shared" si="130"/>
        <v/>
      </c>
      <c r="V462" s="2" t="str">
        <f t="shared" si="131"/>
        <v/>
      </c>
      <c r="W462" s="2">
        <f t="shared" si="134"/>
        <v>92.88</v>
      </c>
      <c r="X462" s="2" t="str">
        <f t="shared" si="132"/>
        <v/>
      </c>
      <c r="Y462" s="6">
        <f t="shared" si="120"/>
        <v>1153500</v>
      </c>
      <c r="Z462" s="6">
        <f t="shared" si="121"/>
        <v>0</v>
      </c>
      <c r="AA462" s="4">
        <f>SUM(P462:$P$759)+$Z$25</f>
        <v>1605500.0000000005</v>
      </c>
      <c r="AB462" s="4">
        <f>SUM(V462:$W$759)</f>
        <v>169935.64000000007</v>
      </c>
      <c r="AC462" s="4">
        <f t="shared" si="133"/>
        <v>452000.00000000047</v>
      </c>
    </row>
    <row r="463" spans="1:29" x14ac:dyDescent="0.15">
      <c r="A463">
        <v>2</v>
      </c>
      <c r="B463" s="1">
        <v>42117</v>
      </c>
      <c r="C463">
        <v>235</v>
      </c>
      <c r="D463">
        <v>236.6</v>
      </c>
      <c r="E463">
        <v>229.7</v>
      </c>
      <c r="F463">
        <v>232.2</v>
      </c>
      <c r="G463">
        <v>300413400</v>
      </c>
      <c r="H463" s="2">
        <f t="shared" si="122"/>
        <v>69755991480</v>
      </c>
      <c r="I463">
        <f t="shared" si="116"/>
        <v>-0.30000000000001137</v>
      </c>
      <c r="J463" t="str">
        <f t="shared" si="123"/>
        <v>高値超、安値超</v>
      </c>
      <c r="L463">
        <f t="shared" si="117"/>
        <v>-0.30000000000001137</v>
      </c>
      <c r="M463">
        <f t="shared" si="124"/>
        <v>-0.30000000000001137</v>
      </c>
      <c r="N463">
        <f t="shared" si="125"/>
        <v>0.30000000000001137</v>
      </c>
      <c r="O463" s="2">
        <f t="shared" si="118"/>
        <v>5000</v>
      </c>
      <c r="P463" s="2">
        <f t="shared" si="126"/>
        <v>-1500.0000000000568</v>
      </c>
      <c r="Q463" s="2">
        <f t="shared" si="119"/>
        <v>1162500</v>
      </c>
      <c r="R463" s="2" t="str">
        <f t="shared" si="127"/>
        <v>kai</v>
      </c>
      <c r="S463" s="2" t="str">
        <f t="shared" si="128"/>
        <v>uri</v>
      </c>
      <c r="T463" s="2" t="str">
        <f t="shared" si="129"/>
        <v>kai</v>
      </c>
      <c r="U463" s="2" t="str">
        <f t="shared" si="130"/>
        <v/>
      </c>
      <c r="V463" s="2" t="str">
        <f t="shared" si="131"/>
        <v/>
      </c>
      <c r="W463" s="2">
        <f t="shared" si="134"/>
        <v>93</v>
      </c>
      <c r="X463" s="2" t="str">
        <f t="shared" si="132"/>
        <v/>
      </c>
      <c r="Y463" s="6">
        <f t="shared" si="120"/>
        <v>1161000</v>
      </c>
      <c r="Z463" s="6">
        <f t="shared" si="121"/>
        <v>0</v>
      </c>
      <c r="AA463" s="4">
        <f>SUM(P463:$P$759)+$Z$25</f>
        <v>1613000.0000000005</v>
      </c>
      <c r="AB463" s="4">
        <f>SUM(V463:$W$759)</f>
        <v>169842.76000000007</v>
      </c>
      <c r="AC463" s="4">
        <f t="shared" si="133"/>
        <v>452000.00000000047</v>
      </c>
    </row>
    <row r="464" spans="1:29" x14ac:dyDescent="0.15">
      <c r="A464">
        <v>2</v>
      </c>
      <c r="B464" s="1">
        <v>42116</v>
      </c>
      <c r="C464">
        <v>227.5</v>
      </c>
      <c r="D464">
        <v>233.9</v>
      </c>
      <c r="E464">
        <v>227.5</v>
      </c>
      <c r="F464">
        <v>232.5</v>
      </c>
      <c r="G464">
        <v>523441200</v>
      </c>
      <c r="H464" s="2">
        <f t="shared" si="122"/>
        <v>121700079000</v>
      </c>
      <c r="I464">
        <f t="shared" si="116"/>
        <v>5.6999999999999886</v>
      </c>
      <c r="J464" t="str">
        <f t="shared" si="123"/>
        <v>高値超、安値超</v>
      </c>
      <c r="L464">
        <f t="shared" si="117"/>
        <v>5.6999999999999886</v>
      </c>
      <c r="M464">
        <f t="shared" si="124"/>
        <v>5.6999999999999886</v>
      </c>
      <c r="N464">
        <f t="shared" si="125"/>
        <v>-5.6999999999999886</v>
      </c>
      <c r="O464" s="2">
        <f t="shared" si="118"/>
        <v>5000</v>
      </c>
      <c r="P464" s="2">
        <f t="shared" si="126"/>
        <v>28499.999999999942</v>
      </c>
      <c r="Q464" s="2">
        <f t="shared" si="119"/>
        <v>1134000</v>
      </c>
      <c r="R464" s="2" t="str">
        <f t="shared" si="127"/>
        <v>kai</v>
      </c>
      <c r="S464" s="2" t="str">
        <f t="shared" si="128"/>
        <v>uri</v>
      </c>
      <c r="T464" s="2" t="str">
        <f t="shared" si="129"/>
        <v>kai</v>
      </c>
      <c r="U464" s="2" t="str">
        <f t="shared" si="130"/>
        <v/>
      </c>
      <c r="V464" s="2" t="str">
        <f t="shared" si="131"/>
        <v/>
      </c>
      <c r="W464" s="2">
        <f t="shared" si="134"/>
        <v>90.72</v>
      </c>
      <c r="X464" s="2" t="str">
        <f t="shared" si="132"/>
        <v/>
      </c>
      <c r="Y464" s="6">
        <f t="shared" si="120"/>
        <v>1162500</v>
      </c>
      <c r="Z464" s="6">
        <f t="shared" si="121"/>
        <v>0</v>
      </c>
      <c r="AA464" s="4">
        <f>SUM(P464:$P$759)+$Z$25</f>
        <v>1614500.0000000007</v>
      </c>
      <c r="AB464" s="4">
        <f>SUM(V464:$W$759)</f>
        <v>169749.76000000007</v>
      </c>
      <c r="AC464" s="4">
        <f t="shared" si="133"/>
        <v>452000.0000000007</v>
      </c>
    </row>
    <row r="465" spans="1:29" x14ac:dyDescent="0.15">
      <c r="A465">
        <v>2</v>
      </c>
      <c r="B465" s="1">
        <v>42115</v>
      </c>
      <c r="C465">
        <v>224.1</v>
      </c>
      <c r="D465">
        <v>227.3</v>
      </c>
      <c r="E465">
        <v>223.6</v>
      </c>
      <c r="F465">
        <v>226.8</v>
      </c>
      <c r="G465">
        <v>360347600</v>
      </c>
      <c r="H465" s="2">
        <f t="shared" si="122"/>
        <v>81726835680</v>
      </c>
      <c r="I465">
        <f t="shared" si="116"/>
        <v>3.9000000000000057</v>
      </c>
      <c r="J465" t="str">
        <f t="shared" si="123"/>
        <v>高値超、安値超</v>
      </c>
      <c r="L465">
        <f t="shared" si="117"/>
        <v>3.9000000000000057</v>
      </c>
      <c r="M465">
        <f t="shared" si="124"/>
        <v>3.9000000000000057</v>
      </c>
      <c r="N465">
        <f t="shared" si="125"/>
        <v>3.9000000000000057</v>
      </c>
      <c r="O465" s="2">
        <f t="shared" si="118"/>
        <v>5000</v>
      </c>
      <c r="P465" s="2">
        <f t="shared" si="126"/>
        <v>19500.000000000029</v>
      </c>
      <c r="Q465" s="2">
        <f t="shared" si="119"/>
        <v>1114500</v>
      </c>
      <c r="R465" s="2" t="str">
        <f t="shared" si="127"/>
        <v>kai</v>
      </c>
      <c r="S465" s="2" t="str">
        <f t="shared" si="128"/>
        <v>kai</v>
      </c>
      <c r="T465" s="2" t="str">
        <f t="shared" si="129"/>
        <v>kai</v>
      </c>
      <c r="U465" s="2" t="str">
        <f t="shared" si="130"/>
        <v/>
      </c>
      <c r="V465" s="2" t="str">
        <f t="shared" si="131"/>
        <v/>
      </c>
      <c r="W465" s="2">
        <f t="shared" si="134"/>
        <v>89.16</v>
      </c>
      <c r="X465" s="2" t="str">
        <f t="shared" si="132"/>
        <v/>
      </c>
      <c r="Y465" s="6">
        <f t="shared" si="120"/>
        <v>1134000</v>
      </c>
      <c r="Z465" s="6">
        <f t="shared" si="121"/>
        <v>0</v>
      </c>
      <c r="AA465" s="4">
        <f>SUM(P465:$P$759)+$Z$25</f>
        <v>1586000.0000000007</v>
      </c>
      <c r="AB465" s="4">
        <f>SUM(V465:$W$759)</f>
        <v>169659.04000000004</v>
      </c>
      <c r="AC465" s="4">
        <f t="shared" si="133"/>
        <v>452000.0000000007</v>
      </c>
    </row>
    <row r="466" spans="1:29" x14ac:dyDescent="0.15">
      <c r="A466">
        <v>2</v>
      </c>
      <c r="B466" s="1">
        <v>42114</v>
      </c>
      <c r="C466">
        <v>219.9</v>
      </c>
      <c r="D466">
        <v>224.9</v>
      </c>
      <c r="E466">
        <v>219.1</v>
      </c>
      <c r="F466">
        <v>222.9</v>
      </c>
      <c r="G466">
        <v>271994000</v>
      </c>
      <c r="H466" s="2">
        <f t="shared" si="122"/>
        <v>60627462600</v>
      </c>
      <c r="I466">
        <f t="shared" si="116"/>
        <v>0.30000000000001137</v>
      </c>
      <c r="J466" t="str">
        <f t="shared" si="123"/>
        <v/>
      </c>
      <c r="L466">
        <f t="shared" si="117"/>
        <v>0.30000000000001137</v>
      </c>
      <c r="M466">
        <f t="shared" si="124"/>
        <v>0.30000000000001137</v>
      </c>
      <c r="N466">
        <f t="shared" si="125"/>
        <v>-0.30000000000001137</v>
      </c>
      <c r="O466" s="2">
        <f t="shared" si="118"/>
        <v>5000</v>
      </c>
      <c r="P466" s="2">
        <f t="shared" si="126"/>
        <v>1500.0000000000568</v>
      </c>
      <c r="Q466" s="2">
        <f t="shared" si="119"/>
        <v>1113000</v>
      </c>
      <c r="R466" s="2" t="str">
        <f t="shared" si="127"/>
        <v>kai</v>
      </c>
      <c r="S466" s="2" t="str">
        <f t="shared" si="128"/>
        <v>uri</v>
      </c>
      <c r="T466" s="2" t="str">
        <f t="shared" si="129"/>
        <v>kai</v>
      </c>
      <c r="U466" s="2" t="str">
        <f t="shared" si="130"/>
        <v/>
      </c>
      <c r="V466" s="2" t="str">
        <f t="shared" si="131"/>
        <v/>
      </c>
      <c r="W466" s="2">
        <f t="shared" si="134"/>
        <v>89.04</v>
      </c>
      <c r="X466" s="2" t="str">
        <f t="shared" si="132"/>
        <v/>
      </c>
      <c r="Y466" s="6">
        <f t="shared" si="120"/>
        <v>1114500</v>
      </c>
      <c r="Z466" s="6">
        <f t="shared" si="121"/>
        <v>0</v>
      </c>
      <c r="AA466" s="4">
        <f>SUM(P466:$P$759)+$Z$25</f>
        <v>1566500.0000000007</v>
      </c>
      <c r="AB466" s="4">
        <f>SUM(V466:$W$759)</f>
        <v>169569.88000000006</v>
      </c>
      <c r="AC466" s="4">
        <f t="shared" si="133"/>
        <v>452000.0000000007</v>
      </c>
    </row>
    <row r="467" spans="1:29" x14ac:dyDescent="0.15">
      <c r="A467">
        <v>2</v>
      </c>
      <c r="B467" s="1">
        <v>42111</v>
      </c>
      <c r="C467">
        <v>220.6</v>
      </c>
      <c r="D467">
        <v>224.2</v>
      </c>
      <c r="E467">
        <v>219.8</v>
      </c>
      <c r="F467">
        <v>222.6</v>
      </c>
      <c r="G467">
        <v>282139100</v>
      </c>
      <c r="H467" s="2">
        <f t="shared" si="122"/>
        <v>62804163660</v>
      </c>
      <c r="I467">
        <f t="shared" si="116"/>
        <v>1.9000000000000057</v>
      </c>
      <c r="J467" t="str">
        <f t="shared" si="123"/>
        <v>高値超、安値超</v>
      </c>
      <c r="L467">
        <f t="shared" si="117"/>
        <v>1.9000000000000057</v>
      </c>
      <c r="M467">
        <f t="shared" si="124"/>
        <v>1.9000000000000057</v>
      </c>
      <c r="N467">
        <f t="shared" si="125"/>
        <v>-1.9000000000000057</v>
      </c>
      <c r="O467" s="2">
        <f t="shared" si="118"/>
        <v>5000</v>
      </c>
      <c r="P467" s="2">
        <f t="shared" si="126"/>
        <v>9500.0000000000291</v>
      </c>
      <c r="Q467" s="2">
        <f t="shared" si="119"/>
        <v>1103500</v>
      </c>
      <c r="R467" s="2" t="str">
        <f t="shared" si="127"/>
        <v>kai</v>
      </c>
      <c r="S467" s="2" t="str">
        <f t="shared" si="128"/>
        <v>uri</v>
      </c>
      <c r="T467" s="2" t="str">
        <f t="shared" si="129"/>
        <v>kai</v>
      </c>
      <c r="U467" s="2" t="str">
        <f t="shared" si="130"/>
        <v/>
      </c>
      <c r="V467" s="2" t="str">
        <f t="shared" si="131"/>
        <v/>
      </c>
      <c r="W467" s="2">
        <f t="shared" si="134"/>
        <v>88.28</v>
      </c>
      <c r="X467" s="2" t="str">
        <f t="shared" si="132"/>
        <v/>
      </c>
      <c r="Y467" s="6">
        <f t="shared" si="120"/>
        <v>1113000</v>
      </c>
      <c r="Z467" s="6">
        <f t="shared" si="121"/>
        <v>0</v>
      </c>
      <c r="AA467" s="4">
        <f>SUM(P467:$P$759)+$Z$25</f>
        <v>1565000.0000000005</v>
      </c>
      <c r="AB467" s="4">
        <f>SUM(V467:$W$759)</f>
        <v>169480.84000000005</v>
      </c>
      <c r="AC467" s="4">
        <f t="shared" si="133"/>
        <v>452000.00000000047</v>
      </c>
    </row>
    <row r="468" spans="1:29" x14ac:dyDescent="0.15">
      <c r="A468">
        <v>2</v>
      </c>
      <c r="B468" s="1">
        <v>42110</v>
      </c>
      <c r="C468">
        <v>213.2</v>
      </c>
      <c r="D468">
        <v>221</v>
      </c>
      <c r="E468">
        <v>213.1</v>
      </c>
      <c r="F468">
        <v>220.7</v>
      </c>
      <c r="G468">
        <v>248759700</v>
      </c>
      <c r="H468" s="2">
        <f t="shared" si="122"/>
        <v>54901265790</v>
      </c>
      <c r="I468">
        <f t="shared" si="116"/>
        <v>7.5999999999999943</v>
      </c>
      <c r="J468" t="str">
        <f t="shared" si="123"/>
        <v>高値超、安値超</v>
      </c>
      <c r="L468">
        <f t="shared" si="117"/>
        <v>7.5999999999999943</v>
      </c>
      <c r="M468">
        <f t="shared" si="124"/>
        <v>7.5999999999999943</v>
      </c>
      <c r="N468">
        <f t="shared" si="125"/>
        <v>7.5999999999999943</v>
      </c>
      <c r="O468" s="2">
        <f t="shared" si="118"/>
        <v>5000</v>
      </c>
      <c r="P468" s="2">
        <f t="shared" si="126"/>
        <v>37999.999999999971</v>
      </c>
      <c r="Q468" s="2">
        <f t="shared" si="119"/>
        <v>1065500</v>
      </c>
      <c r="R468" s="2" t="str">
        <f t="shared" si="127"/>
        <v>kai</v>
      </c>
      <c r="S468" s="2" t="str">
        <f t="shared" si="128"/>
        <v>kai</v>
      </c>
      <c r="T468" s="2" t="str">
        <f t="shared" si="129"/>
        <v>kai</v>
      </c>
      <c r="U468" s="2" t="str">
        <f t="shared" si="130"/>
        <v/>
      </c>
      <c r="V468" s="2" t="str">
        <f t="shared" si="131"/>
        <v/>
      </c>
      <c r="W468" s="2">
        <f t="shared" si="134"/>
        <v>85.24</v>
      </c>
      <c r="X468" s="2" t="str">
        <f t="shared" si="132"/>
        <v/>
      </c>
      <c r="Y468" s="6">
        <f t="shared" si="120"/>
        <v>1103500</v>
      </c>
      <c r="Z468" s="6">
        <f t="shared" si="121"/>
        <v>0</v>
      </c>
      <c r="AA468" s="4">
        <f>SUM(P468:$P$759)+$Z$25</f>
        <v>1555500.0000000005</v>
      </c>
      <c r="AB468" s="4">
        <f>SUM(V468:$W$759)</f>
        <v>169392.56000000006</v>
      </c>
      <c r="AC468" s="4">
        <f t="shared" si="133"/>
        <v>452000.00000000047</v>
      </c>
    </row>
    <row r="469" spans="1:29" x14ac:dyDescent="0.15">
      <c r="A469">
        <v>2</v>
      </c>
      <c r="B469" s="1">
        <v>42109</v>
      </c>
      <c r="C469">
        <v>212.8</v>
      </c>
      <c r="D469">
        <v>214.2</v>
      </c>
      <c r="E469">
        <v>212.7</v>
      </c>
      <c r="F469">
        <v>213.1</v>
      </c>
      <c r="G469">
        <v>85136800</v>
      </c>
      <c r="H469" s="2">
        <f t="shared" si="122"/>
        <v>18142652080</v>
      </c>
      <c r="I469">
        <f t="shared" si="116"/>
        <v>-0.80000000000001137</v>
      </c>
      <c r="J469" t="str">
        <f t="shared" si="123"/>
        <v/>
      </c>
      <c r="L469">
        <f t="shared" si="117"/>
        <v>-0.80000000000001137</v>
      </c>
      <c r="M469">
        <f t="shared" si="124"/>
        <v>-0.80000000000001137</v>
      </c>
      <c r="N469">
        <f t="shared" si="125"/>
        <v>0.80000000000001137</v>
      </c>
      <c r="O469" s="2">
        <f t="shared" si="118"/>
        <v>5000</v>
      </c>
      <c r="P469" s="2">
        <f t="shared" si="126"/>
        <v>-4000.0000000000568</v>
      </c>
      <c r="Q469" s="2">
        <f t="shared" si="119"/>
        <v>1069500</v>
      </c>
      <c r="R469" s="2" t="str">
        <f t="shared" si="127"/>
        <v>kai</v>
      </c>
      <c r="S469" s="2" t="str">
        <f t="shared" si="128"/>
        <v>uri</v>
      </c>
      <c r="T469" s="2" t="str">
        <f t="shared" si="129"/>
        <v>kai</v>
      </c>
      <c r="U469" s="2">
        <f t="shared" si="130"/>
        <v>1069500</v>
      </c>
      <c r="V469" s="2">
        <f t="shared" si="131"/>
        <v>1512</v>
      </c>
      <c r="W469" s="2">
        <f t="shared" si="134"/>
        <v>171.12</v>
      </c>
      <c r="X469" s="2" t="str">
        <f t="shared" si="132"/>
        <v/>
      </c>
      <c r="Y469" s="6">
        <f t="shared" si="120"/>
        <v>1065500</v>
      </c>
      <c r="Z469" s="6">
        <f t="shared" si="121"/>
        <v>0</v>
      </c>
      <c r="AA469" s="4">
        <f>SUM(P469:$P$759)+$Z$25</f>
        <v>1517500.0000000007</v>
      </c>
      <c r="AB469" s="4">
        <f>SUM(V469:$W$759)</f>
        <v>169307.32000000004</v>
      </c>
      <c r="AC469" s="4">
        <f t="shared" si="133"/>
        <v>452000.0000000007</v>
      </c>
    </row>
    <row r="470" spans="1:29" x14ac:dyDescent="0.15">
      <c r="A470">
        <v>2</v>
      </c>
      <c r="B470" s="1">
        <v>42108</v>
      </c>
      <c r="C470">
        <v>213.6</v>
      </c>
      <c r="D470">
        <v>214.3</v>
      </c>
      <c r="E470">
        <v>212.5</v>
      </c>
      <c r="F470">
        <v>213.9</v>
      </c>
      <c r="G470">
        <v>89913100</v>
      </c>
      <c r="H470" s="2">
        <f t="shared" si="122"/>
        <v>19232412090</v>
      </c>
      <c r="I470">
        <f t="shared" si="116"/>
        <v>0.59999999999999432</v>
      </c>
      <c r="J470" t="str">
        <f t="shared" si="123"/>
        <v>高値超、安値超</v>
      </c>
      <c r="L470">
        <f t="shared" si="117"/>
        <v>-0.59999999999999432</v>
      </c>
      <c r="M470">
        <f t="shared" si="124"/>
        <v>-0.59999999999999432</v>
      </c>
      <c r="N470">
        <f t="shared" si="125"/>
        <v>0.59999999999999432</v>
      </c>
      <c r="O470" s="2">
        <f t="shared" si="118"/>
        <v>5000</v>
      </c>
      <c r="P470" s="2">
        <f t="shared" si="126"/>
        <v>-2999.9999999999718</v>
      </c>
      <c r="Q470" s="2">
        <f t="shared" si="119"/>
        <v>1066500</v>
      </c>
      <c r="R470" s="2" t="str">
        <f t="shared" si="127"/>
        <v>uri</v>
      </c>
      <c r="S470" s="2" t="str">
        <f t="shared" si="128"/>
        <v>kai</v>
      </c>
      <c r="T470" s="2" t="str">
        <f t="shared" si="129"/>
        <v>uri</v>
      </c>
      <c r="U470" s="2" t="str">
        <f t="shared" si="130"/>
        <v/>
      </c>
      <c r="V470" s="2" t="str">
        <f t="shared" si="131"/>
        <v/>
      </c>
      <c r="W470" s="2" t="str">
        <f t="shared" si="134"/>
        <v/>
      </c>
      <c r="X470" s="2">
        <f t="shared" si="132"/>
        <v>85.32</v>
      </c>
      <c r="Y470" s="6">
        <f t="shared" si="120"/>
        <v>1069500</v>
      </c>
      <c r="Z470" s="6">
        <f t="shared" si="121"/>
        <v>0</v>
      </c>
      <c r="AA470" s="4">
        <f>SUM(P470:$P$759)+$Z$25</f>
        <v>1521500.0000000007</v>
      </c>
      <c r="AB470" s="4">
        <f>SUM(V470:$W$759)</f>
        <v>167624.20000000004</v>
      </c>
      <c r="AC470" s="4">
        <f t="shared" si="133"/>
        <v>452000.0000000007</v>
      </c>
    </row>
    <row r="471" spans="1:29" x14ac:dyDescent="0.15">
      <c r="A471">
        <v>2</v>
      </c>
      <c r="B471" s="1">
        <v>42107</v>
      </c>
      <c r="C471">
        <v>213.9</v>
      </c>
      <c r="D471">
        <v>213.9</v>
      </c>
      <c r="E471">
        <v>212.3</v>
      </c>
      <c r="F471">
        <v>213.3</v>
      </c>
      <c r="G471">
        <v>68979200</v>
      </c>
      <c r="H471" s="2">
        <f t="shared" si="122"/>
        <v>14713263360</v>
      </c>
      <c r="I471">
        <f t="shared" si="116"/>
        <v>-0.29999999999998295</v>
      </c>
      <c r="J471" t="str">
        <f t="shared" si="123"/>
        <v>高値割、安値割</v>
      </c>
      <c r="L471">
        <f t="shared" si="117"/>
        <v>0.29999999999998295</v>
      </c>
      <c r="M471">
        <f t="shared" si="124"/>
        <v>0.29999999999998295</v>
      </c>
      <c r="N471">
        <f t="shared" si="125"/>
        <v>-0.29999999999998295</v>
      </c>
      <c r="O471" s="2">
        <f t="shared" si="118"/>
        <v>5000</v>
      </c>
      <c r="P471" s="2">
        <f t="shared" si="126"/>
        <v>1499.9999999999147</v>
      </c>
      <c r="Q471" s="2">
        <f t="shared" si="119"/>
        <v>1068000</v>
      </c>
      <c r="R471" s="2" t="str">
        <f t="shared" si="127"/>
        <v>uri</v>
      </c>
      <c r="S471" s="2" t="str">
        <f t="shared" si="128"/>
        <v>kai</v>
      </c>
      <c r="T471" s="2" t="str">
        <f t="shared" si="129"/>
        <v>uri</v>
      </c>
      <c r="U471" s="2" t="str">
        <f t="shared" si="130"/>
        <v/>
      </c>
      <c r="V471" s="2" t="str">
        <f t="shared" si="131"/>
        <v/>
      </c>
      <c r="W471" s="2" t="str">
        <f t="shared" si="134"/>
        <v/>
      </c>
      <c r="X471" s="2">
        <f t="shared" si="132"/>
        <v>85.44</v>
      </c>
      <c r="Y471" s="6">
        <f t="shared" si="120"/>
        <v>1066500</v>
      </c>
      <c r="Z471" s="6">
        <f t="shared" si="121"/>
        <v>0</v>
      </c>
      <c r="AA471" s="4">
        <f>SUM(P471:$P$759)+$Z$25</f>
        <v>1524500.0000000007</v>
      </c>
      <c r="AB471" s="4">
        <f>SUM(V471:$W$759)</f>
        <v>167624.20000000004</v>
      </c>
      <c r="AC471" s="4">
        <f t="shared" si="133"/>
        <v>458000.0000000007</v>
      </c>
    </row>
    <row r="472" spans="1:29" x14ac:dyDescent="0.15">
      <c r="A472">
        <v>2</v>
      </c>
      <c r="B472" s="1">
        <v>42104</v>
      </c>
      <c r="C472">
        <v>214.5</v>
      </c>
      <c r="D472">
        <v>214.7</v>
      </c>
      <c r="E472">
        <v>213</v>
      </c>
      <c r="F472">
        <v>213.6</v>
      </c>
      <c r="G472">
        <v>99610700</v>
      </c>
      <c r="H472" s="2">
        <f t="shared" si="122"/>
        <v>21276845520</v>
      </c>
      <c r="I472">
        <f t="shared" si="116"/>
        <v>-0.70000000000001705</v>
      </c>
      <c r="J472" t="str">
        <f t="shared" si="123"/>
        <v>高値割、安値割</v>
      </c>
      <c r="L472">
        <f t="shared" si="117"/>
        <v>0.70000000000001705</v>
      </c>
      <c r="M472">
        <f t="shared" si="124"/>
        <v>0.70000000000001705</v>
      </c>
      <c r="N472">
        <f t="shared" si="125"/>
        <v>-0.70000000000001705</v>
      </c>
      <c r="O472" s="2">
        <f t="shared" si="118"/>
        <v>5000</v>
      </c>
      <c r="P472" s="2">
        <f t="shared" si="126"/>
        <v>3500.0000000000855</v>
      </c>
      <c r="Q472" s="2">
        <f t="shared" si="119"/>
        <v>1071500</v>
      </c>
      <c r="R472" s="2" t="str">
        <f t="shared" si="127"/>
        <v>uri</v>
      </c>
      <c r="S472" s="2" t="str">
        <f t="shared" si="128"/>
        <v>kai</v>
      </c>
      <c r="T472" s="2" t="str">
        <f t="shared" si="129"/>
        <v>uri</v>
      </c>
      <c r="U472" s="2">
        <f t="shared" si="130"/>
        <v>1071500</v>
      </c>
      <c r="V472" s="2">
        <f t="shared" si="131"/>
        <v>1512</v>
      </c>
      <c r="W472" s="2" t="str">
        <f t="shared" si="134"/>
        <v/>
      </c>
      <c r="X472" s="2">
        <f t="shared" si="132"/>
        <v>171.44</v>
      </c>
      <c r="Y472" s="6">
        <f t="shared" si="120"/>
        <v>1068000</v>
      </c>
      <c r="Z472" s="6">
        <f t="shared" si="121"/>
        <v>0</v>
      </c>
      <c r="AA472" s="4">
        <f>SUM(P472:$P$759)+$Z$25</f>
        <v>1523000.0000000007</v>
      </c>
      <c r="AB472" s="4">
        <f>SUM(V472:$W$759)</f>
        <v>167624.20000000004</v>
      </c>
      <c r="AC472" s="4">
        <f t="shared" si="133"/>
        <v>455000.0000000007</v>
      </c>
    </row>
    <row r="473" spans="1:29" x14ac:dyDescent="0.15">
      <c r="A473">
        <v>2</v>
      </c>
      <c r="B473" s="1">
        <v>42103</v>
      </c>
      <c r="C473">
        <v>214.8</v>
      </c>
      <c r="D473">
        <v>215.1</v>
      </c>
      <c r="E473">
        <v>213.3</v>
      </c>
      <c r="F473">
        <v>214.3</v>
      </c>
      <c r="G473">
        <v>99823000</v>
      </c>
      <c r="H473" s="2">
        <f t="shared" si="122"/>
        <v>21392068900</v>
      </c>
      <c r="I473">
        <f t="shared" si="116"/>
        <v>-0.29999999999998295</v>
      </c>
      <c r="J473" t="str">
        <f t="shared" si="123"/>
        <v>高値割、安値割</v>
      </c>
      <c r="L473">
        <f t="shared" si="117"/>
        <v>-0.29999999999998295</v>
      </c>
      <c r="M473">
        <f t="shared" si="124"/>
        <v>-0.29999999999998295</v>
      </c>
      <c r="N473">
        <f t="shared" si="125"/>
        <v>0.29999999999998295</v>
      </c>
      <c r="O473" s="2">
        <f t="shared" si="118"/>
        <v>5000</v>
      </c>
      <c r="P473" s="2">
        <f t="shared" si="126"/>
        <v>-1499.9999999999147</v>
      </c>
      <c r="Q473" s="2">
        <f t="shared" si="119"/>
        <v>1073000</v>
      </c>
      <c r="R473" s="2" t="str">
        <f t="shared" si="127"/>
        <v>kai</v>
      </c>
      <c r="S473" s="2" t="str">
        <f t="shared" si="128"/>
        <v>uri</v>
      </c>
      <c r="T473" s="2" t="str">
        <f t="shared" si="129"/>
        <v>kai</v>
      </c>
      <c r="U473" s="2" t="str">
        <f t="shared" si="130"/>
        <v/>
      </c>
      <c r="V473" s="2" t="str">
        <f t="shared" si="131"/>
        <v/>
      </c>
      <c r="W473" s="2">
        <f t="shared" si="134"/>
        <v>85.84</v>
      </c>
      <c r="X473" s="2" t="str">
        <f t="shared" si="132"/>
        <v/>
      </c>
      <c r="Y473" s="6">
        <f t="shared" si="120"/>
        <v>1071500</v>
      </c>
      <c r="Z473" s="6">
        <f t="shared" si="121"/>
        <v>0</v>
      </c>
      <c r="AA473" s="4">
        <f>SUM(P473:$P$759)+$Z$25</f>
        <v>1519500.0000000007</v>
      </c>
      <c r="AB473" s="4">
        <f>SUM(V473:$W$759)</f>
        <v>166112.20000000001</v>
      </c>
      <c r="AC473" s="4">
        <f t="shared" si="133"/>
        <v>448000.0000000007</v>
      </c>
    </row>
    <row r="474" spans="1:29" x14ac:dyDescent="0.15">
      <c r="A474">
        <v>2</v>
      </c>
      <c r="B474" s="1">
        <v>42102</v>
      </c>
      <c r="C474">
        <v>215.1</v>
      </c>
      <c r="D474">
        <v>216.6</v>
      </c>
      <c r="E474">
        <v>214.2</v>
      </c>
      <c r="F474">
        <v>214.6</v>
      </c>
      <c r="G474">
        <v>137771700</v>
      </c>
      <c r="H474" s="2">
        <f t="shared" si="122"/>
        <v>29565806820</v>
      </c>
      <c r="I474">
        <f t="shared" ref="I474:I537" si="135">IF(F475="","",F474-F475)</f>
        <v>-0.40000000000000568</v>
      </c>
      <c r="J474" t="str">
        <f t="shared" si="123"/>
        <v>高値超、安値超</v>
      </c>
      <c r="L474">
        <f t="shared" ref="L474:L537" si="136">IF($M$25&gt;$N$25,M474,N474)</f>
        <v>-0.40000000000000568</v>
      </c>
      <c r="M474">
        <f t="shared" si="124"/>
        <v>-0.40000000000000568</v>
      </c>
      <c r="N474">
        <f t="shared" si="125"/>
        <v>0.40000000000000568</v>
      </c>
      <c r="O474" s="2">
        <f t="shared" ref="O474:O537" si="137">$B$3*1</f>
        <v>5000</v>
      </c>
      <c r="P474" s="2">
        <f t="shared" si="126"/>
        <v>-2000.0000000000284</v>
      </c>
      <c r="Q474" s="2">
        <f t="shared" ref="Q474:Q537" si="138">IF(L475&lt;&gt;"",F475*O474,0)</f>
        <v>1075000</v>
      </c>
      <c r="R474" s="2" t="str">
        <f t="shared" si="127"/>
        <v>kai</v>
      </c>
      <c r="S474" s="2" t="str">
        <f t="shared" si="128"/>
        <v>uri</v>
      </c>
      <c r="T474" s="2" t="str">
        <f t="shared" si="129"/>
        <v>kai</v>
      </c>
      <c r="U474" s="2">
        <f t="shared" si="130"/>
        <v>1075000</v>
      </c>
      <c r="V474" s="2">
        <f t="shared" si="131"/>
        <v>1512</v>
      </c>
      <c r="W474" s="2">
        <f t="shared" si="134"/>
        <v>172</v>
      </c>
      <c r="X474" s="2" t="str">
        <f t="shared" si="132"/>
        <v/>
      </c>
      <c r="Y474" s="6">
        <f t="shared" ref="Y474:Y537" si="139">+F474*$B$3</f>
        <v>1073000</v>
      </c>
      <c r="Z474" s="6">
        <f t="shared" ref="Z474:Z537" si="140">IF(AND(Y474&gt;0,Y475=0),Y474,0)</f>
        <v>0</v>
      </c>
      <c r="AA474" s="4">
        <f>SUM(P474:$P$759)+$Z$25</f>
        <v>1521000.0000000005</v>
      </c>
      <c r="AB474" s="4">
        <f>SUM(V474:$W$759)</f>
        <v>166026.36000000002</v>
      </c>
      <c r="AC474" s="4">
        <f t="shared" si="133"/>
        <v>448000.00000000047</v>
      </c>
    </row>
    <row r="475" spans="1:29" x14ac:dyDescent="0.15">
      <c r="A475">
        <v>2</v>
      </c>
      <c r="B475" s="1">
        <v>42101</v>
      </c>
      <c r="C475">
        <v>213.3</v>
      </c>
      <c r="D475">
        <v>215.9</v>
      </c>
      <c r="E475">
        <v>213.1</v>
      </c>
      <c r="F475">
        <v>215</v>
      </c>
      <c r="G475">
        <v>128957900</v>
      </c>
      <c r="H475" s="2">
        <f t="shared" ref="H475:H538" si="141">+F475*G475</f>
        <v>27725948500</v>
      </c>
      <c r="I475">
        <f t="shared" si="135"/>
        <v>2.9000000000000057</v>
      </c>
      <c r="J475" t="str">
        <f t="shared" ref="J475:J538" si="142">IF(AND(D475&lt;D476,E475&lt;E476,AVERAGE(H475:H484)&gt;50000000),"高値割、安値割",IF(AND(D475&gt;D476,E475&gt;E476,AVERAGE(H475:H484)&gt;50000000),"高値超、安値超",""))</f>
        <v>高値超、安値超</v>
      </c>
      <c r="L475">
        <f t="shared" si="136"/>
        <v>-2.9000000000000057</v>
      </c>
      <c r="M475">
        <f t="shared" ref="M475:M538" si="143">IF(F476="",0,IF(J476="高値割、安値割",F476-F475,-F476+F475))</f>
        <v>-2.9000000000000057</v>
      </c>
      <c r="N475">
        <f t="shared" ref="N475:N538" si="144">IF(F476="",0,IF(J476&lt;&gt;"高値超、安値超",-F476+F475,F476-F475))</f>
        <v>2.9000000000000057</v>
      </c>
      <c r="O475" s="2">
        <f t="shared" si="137"/>
        <v>5000</v>
      </c>
      <c r="P475" s="2">
        <f t="shared" ref="P475:P538" si="145">IF(L475&lt;&gt;"",L475*O475,"")</f>
        <v>-14500.000000000029</v>
      </c>
      <c r="Q475" s="2">
        <f t="shared" si="138"/>
        <v>1060500</v>
      </c>
      <c r="R475" s="2" t="str">
        <f t="shared" ref="R475:R538" si="146">IF(J476="高値割、安値割","uri","kai")</f>
        <v>uri</v>
      </c>
      <c r="S475" s="2" t="str">
        <f t="shared" ref="S475:S538" si="147">IF(J476="高値超、安値超","uri","kai")</f>
        <v>kai</v>
      </c>
      <c r="T475" s="2" t="str">
        <f t="shared" ref="T475:T538" si="148">IF($M$25&gt;$N$25,R475,S475)</f>
        <v>uri</v>
      </c>
      <c r="U475" s="2" t="str">
        <f t="shared" ref="U475:U538" si="149">IF(T475&lt;&gt;T476,Q475*1,"")</f>
        <v/>
      </c>
      <c r="V475" s="2" t="str">
        <f t="shared" ref="V475:V538" si="150">IF(U475="","",IF(U475&lt;$AD$26,$AE$26,IF(U475&lt;$AD$27,$AE$27,IF(U475&lt;$AD$28,$AE$28,IF(U475&lt;$AD$29,$AE$29,IF(U475&lt;$AD$30,$AE$30,IF(U475&lt;$AD$31,$AE$31,$AE$32))))))*2)</f>
        <v/>
      </c>
      <c r="W475" s="2" t="str">
        <f t="shared" si="134"/>
        <v/>
      </c>
      <c r="X475" s="2">
        <f t="shared" ref="X475:X538" si="151">IF(AND(T476&lt;&gt;"uri",T475="uri"),Q475*2%/250*2,IF(AND(T476="uri",T475="uri"),Q475*2%/250,""))</f>
        <v>84.84</v>
      </c>
      <c r="Y475" s="6">
        <f t="shared" si="139"/>
        <v>1075000</v>
      </c>
      <c r="Z475" s="6">
        <f t="shared" si="140"/>
        <v>0</v>
      </c>
      <c r="AA475" s="4">
        <f>SUM(P475:$P$759)+$Z$25</f>
        <v>1523000.0000000005</v>
      </c>
      <c r="AB475" s="4">
        <f>SUM(V475:$W$759)</f>
        <v>164342.35999999999</v>
      </c>
      <c r="AC475" s="4">
        <f t="shared" ref="AC475:AC538" si="152">+AA475-Y475</f>
        <v>448000.00000000047</v>
      </c>
    </row>
    <row r="476" spans="1:29" x14ac:dyDescent="0.15">
      <c r="A476">
        <v>2</v>
      </c>
      <c r="B476" s="1">
        <v>42100</v>
      </c>
      <c r="C476">
        <v>211.5</v>
      </c>
      <c r="D476">
        <v>212.5</v>
      </c>
      <c r="E476">
        <v>211</v>
      </c>
      <c r="F476">
        <v>212.1</v>
      </c>
      <c r="G476">
        <v>66964800</v>
      </c>
      <c r="H476" s="2">
        <f t="shared" si="141"/>
        <v>14203234080</v>
      </c>
      <c r="I476">
        <f t="shared" si="135"/>
        <v>-1.8000000000000114</v>
      </c>
      <c r="J476" t="str">
        <f t="shared" si="142"/>
        <v>高値割、安値割</v>
      </c>
      <c r="L476">
        <f t="shared" si="136"/>
        <v>1.8000000000000114</v>
      </c>
      <c r="M476">
        <f t="shared" si="143"/>
        <v>1.8000000000000114</v>
      </c>
      <c r="N476">
        <f t="shared" si="144"/>
        <v>-1.8000000000000114</v>
      </c>
      <c r="O476" s="2">
        <f t="shared" si="137"/>
        <v>5000</v>
      </c>
      <c r="P476" s="2">
        <f t="shared" si="145"/>
        <v>9000.0000000000564</v>
      </c>
      <c r="Q476" s="2">
        <f t="shared" si="138"/>
        <v>1069500</v>
      </c>
      <c r="R476" s="2" t="str">
        <f t="shared" si="146"/>
        <v>uri</v>
      </c>
      <c r="S476" s="2" t="str">
        <f t="shared" si="147"/>
        <v>kai</v>
      </c>
      <c r="T476" s="2" t="str">
        <f t="shared" si="148"/>
        <v>uri</v>
      </c>
      <c r="U476" s="2">
        <f t="shared" si="149"/>
        <v>1069500</v>
      </c>
      <c r="V476" s="2">
        <f t="shared" si="150"/>
        <v>1512</v>
      </c>
      <c r="W476" s="2" t="str">
        <f t="shared" si="134"/>
        <v/>
      </c>
      <c r="X476" s="2">
        <f t="shared" si="151"/>
        <v>171.12</v>
      </c>
      <c r="Y476" s="6">
        <f t="shared" si="139"/>
        <v>1060500</v>
      </c>
      <c r="Z476" s="6">
        <f t="shared" si="140"/>
        <v>0</v>
      </c>
      <c r="AA476" s="4">
        <f>SUM(P476:$P$759)+$Z$25</f>
        <v>1537500.0000000005</v>
      </c>
      <c r="AB476" s="4">
        <f>SUM(V476:$W$759)</f>
        <v>164342.35999999999</v>
      </c>
      <c r="AC476" s="4">
        <f t="shared" si="152"/>
        <v>477000.00000000047</v>
      </c>
    </row>
    <row r="477" spans="1:29" x14ac:dyDescent="0.15">
      <c r="A477">
        <v>2</v>
      </c>
      <c r="B477" s="1">
        <v>42097</v>
      </c>
      <c r="C477">
        <v>214.5</v>
      </c>
      <c r="D477">
        <v>214.6</v>
      </c>
      <c r="E477">
        <v>211.3</v>
      </c>
      <c r="F477">
        <v>213.9</v>
      </c>
      <c r="G477">
        <v>104339300</v>
      </c>
      <c r="H477" s="2">
        <f t="shared" si="141"/>
        <v>22318176270</v>
      </c>
      <c r="I477">
        <f t="shared" si="135"/>
        <v>-0.5</v>
      </c>
      <c r="J477" t="str">
        <f t="shared" si="142"/>
        <v>高値割、安値割</v>
      </c>
      <c r="L477">
        <f t="shared" si="136"/>
        <v>-0.5</v>
      </c>
      <c r="M477">
        <f t="shared" si="143"/>
        <v>-0.5</v>
      </c>
      <c r="N477">
        <f t="shared" si="144"/>
        <v>0.5</v>
      </c>
      <c r="O477" s="2">
        <f t="shared" si="137"/>
        <v>5000</v>
      </c>
      <c r="P477" s="2">
        <f t="shared" si="145"/>
        <v>-2500</v>
      </c>
      <c r="Q477" s="2">
        <f t="shared" si="138"/>
        <v>1072000</v>
      </c>
      <c r="R477" s="2" t="str">
        <f t="shared" si="146"/>
        <v>kai</v>
      </c>
      <c r="S477" s="2" t="str">
        <f t="shared" si="147"/>
        <v>uri</v>
      </c>
      <c r="T477" s="2" t="str">
        <f t="shared" si="148"/>
        <v>kai</v>
      </c>
      <c r="U477" s="2">
        <f t="shared" si="149"/>
        <v>1072000</v>
      </c>
      <c r="V477" s="2">
        <f t="shared" si="150"/>
        <v>1512</v>
      </c>
      <c r="W477" s="2">
        <f t="shared" si="134"/>
        <v>171.52</v>
      </c>
      <c r="X477" s="2" t="str">
        <f t="shared" si="151"/>
        <v/>
      </c>
      <c r="Y477" s="6">
        <f t="shared" si="139"/>
        <v>1069500</v>
      </c>
      <c r="Z477" s="6">
        <f t="shared" si="140"/>
        <v>0</v>
      </c>
      <c r="AA477" s="4">
        <f>SUM(P477:$P$759)+$Z$25</f>
        <v>1528500.0000000005</v>
      </c>
      <c r="AB477" s="4">
        <f>SUM(V477:$W$759)</f>
        <v>162830.36000000002</v>
      </c>
      <c r="AC477" s="4">
        <f t="shared" si="152"/>
        <v>459000.00000000047</v>
      </c>
    </row>
    <row r="478" spans="1:29" x14ac:dyDescent="0.15">
      <c r="A478">
        <v>2</v>
      </c>
      <c r="B478" s="1">
        <v>42096</v>
      </c>
      <c r="C478">
        <v>211.9</v>
      </c>
      <c r="D478">
        <v>216</v>
      </c>
      <c r="E478">
        <v>211.6</v>
      </c>
      <c r="F478">
        <v>214.4</v>
      </c>
      <c r="G478">
        <v>149134400</v>
      </c>
      <c r="H478" s="2">
        <f t="shared" si="141"/>
        <v>31974415360</v>
      </c>
      <c r="I478">
        <f t="shared" si="135"/>
        <v>3.8000000000000114</v>
      </c>
      <c r="J478" t="str">
        <f t="shared" si="142"/>
        <v>高値超、安値超</v>
      </c>
      <c r="L478">
        <f t="shared" si="136"/>
        <v>-3.8000000000000114</v>
      </c>
      <c r="M478">
        <f t="shared" si="143"/>
        <v>-3.8000000000000114</v>
      </c>
      <c r="N478">
        <f t="shared" si="144"/>
        <v>3.8000000000000114</v>
      </c>
      <c r="O478" s="2">
        <f t="shared" si="137"/>
        <v>5000</v>
      </c>
      <c r="P478" s="2">
        <f t="shared" si="145"/>
        <v>-19000.000000000058</v>
      </c>
      <c r="Q478" s="2">
        <f t="shared" si="138"/>
        <v>1053000</v>
      </c>
      <c r="R478" s="2" t="str">
        <f t="shared" si="146"/>
        <v>uri</v>
      </c>
      <c r="S478" s="2" t="str">
        <f t="shared" si="147"/>
        <v>kai</v>
      </c>
      <c r="T478" s="2" t="str">
        <f t="shared" si="148"/>
        <v>uri</v>
      </c>
      <c r="U478" s="2">
        <f t="shared" si="149"/>
        <v>1053000</v>
      </c>
      <c r="V478" s="2">
        <f t="shared" si="150"/>
        <v>1512</v>
      </c>
      <c r="W478" s="2" t="str">
        <f t="shared" si="134"/>
        <v/>
      </c>
      <c r="X478" s="2">
        <f t="shared" si="151"/>
        <v>168.48</v>
      </c>
      <c r="Y478" s="6">
        <f t="shared" si="139"/>
        <v>1072000</v>
      </c>
      <c r="Z478" s="6">
        <f t="shared" si="140"/>
        <v>0</v>
      </c>
      <c r="AA478" s="4">
        <f>SUM(P478:$P$759)+$Z$25</f>
        <v>1531000.0000000005</v>
      </c>
      <c r="AB478" s="4">
        <f>SUM(V478:$W$759)</f>
        <v>161146.84</v>
      </c>
      <c r="AC478" s="4">
        <f t="shared" si="152"/>
        <v>459000.00000000047</v>
      </c>
    </row>
    <row r="479" spans="1:29" x14ac:dyDescent="0.15">
      <c r="A479">
        <v>2</v>
      </c>
      <c r="B479" s="1">
        <v>42095</v>
      </c>
      <c r="C479">
        <v>210.4</v>
      </c>
      <c r="D479">
        <v>212.7</v>
      </c>
      <c r="E479">
        <v>208.6</v>
      </c>
      <c r="F479">
        <v>210.6</v>
      </c>
      <c r="G479">
        <v>159202600</v>
      </c>
      <c r="H479" s="2">
        <f t="shared" si="141"/>
        <v>33528067560</v>
      </c>
      <c r="I479">
        <f t="shared" si="135"/>
        <v>-0.5</v>
      </c>
      <c r="J479" t="str">
        <f t="shared" si="142"/>
        <v>高値割、安値割</v>
      </c>
      <c r="L479">
        <f t="shared" si="136"/>
        <v>-0.5</v>
      </c>
      <c r="M479">
        <f t="shared" si="143"/>
        <v>-0.5</v>
      </c>
      <c r="N479">
        <f t="shared" si="144"/>
        <v>0.5</v>
      </c>
      <c r="O479" s="2">
        <f t="shared" si="137"/>
        <v>5000</v>
      </c>
      <c r="P479" s="2">
        <f t="shared" si="145"/>
        <v>-2500</v>
      </c>
      <c r="Q479" s="2">
        <f t="shared" si="138"/>
        <v>1055500</v>
      </c>
      <c r="R479" s="2" t="str">
        <f t="shared" si="146"/>
        <v>kai</v>
      </c>
      <c r="S479" s="2" t="str">
        <f t="shared" si="147"/>
        <v>uri</v>
      </c>
      <c r="T479" s="2" t="str">
        <f t="shared" si="148"/>
        <v>kai</v>
      </c>
      <c r="U479" s="2">
        <f t="shared" si="149"/>
        <v>1055500</v>
      </c>
      <c r="V479" s="2">
        <f t="shared" si="150"/>
        <v>1512</v>
      </c>
      <c r="W479" s="2">
        <f t="shared" si="134"/>
        <v>168.88</v>
      </c>
      <c r="X479" s="2" t="str">
        <f t="shared" si="151"/>
        <v/>
      </c>
      <c r="Y479" s="6">
        <f t="shared" si="139"/>
        <v>1053000</v>
      </c>
      <c r="Z479" s="6">
        <f t="shared" si="140"/>
        <v>0</v>
      </c>
      <c r="AA479" s="4">
        <f>SUM(P479:$P$759)+$Z$25</f>
        <v>1550000.0000000005</v>
      </c>
      <c r="AB479" s="4">
        <f>SUM(V479:$W$759)</f>
        <v>159634.84</v>
      </c>
      <c r="AC479" s="4">
        <f t="shared" si="152"/>
        <v>497000.00000000047</v>
      </c>
    </row>
    <row r="480" spans="1:29" x14ac:dyDescent="0.15">
      <c r="A480">
        <v>2</v>
      </c>
      <c r="B480" s="1">
        <v>42094</v>
      </c>
      <c r="C480">
        <v>217.7</v>
      </c>
      <c r="D480">
        <v>217.9</v>
      </c>
      <c r="E480">
        <v>211.1</v>
      </c>
      <c r="F480">
        <v>211.1</v>
      </c>
      <c r="G480">
        <v>158500400</v>
      </c>
      <c r="H480" s="2">
        <f t="shared" si="141"/>
        <v>33459434440</v>
      </c>
      <c r="I480">
        <f t="shared" si="135"/>
        <v>-4.2000000000000171</v>
      </c>
      <c r="J480" t="str">
        <f t="shared" si="142"/>
        <v>高値超、安値超</v>
      </c>
      <c r="L480">
        <f t="shared" si="136"/>
        <v>4.2000000000000171</v>
      </c>
      <c r="M480">
        <f t="shared" si="143"/>
        <v>4.2000000000000171</v>
      </c>
      <c r="N480">
        <f t="shared" si="144"/>
        <v>-4.2000000000000171</v>
      </c>
      <c r="O480" s="2">
        <f t="shared" si="137"/>
        <v>5000</v>
      </c>
      <c r="P480" s="2">
        <f t="shared" si="145"/>
        <v>21000.000000000084</v>
      </c>
      <c r="Q480" s="2">
        <f t="shared" si="138"/>
        <v>1076500</v>
      </c>
      <c r="R480" s="2" t="str">
        <f t="shared" si="146"/>
        <v>uri</v>
      </c>
      <c r="S480" s="2" t="str">
        <f t="shared" si="147"/>
        <v>kai</v>
      </c>
      <c r="T480" s="2" t="str">
        <f t="shared" si="148"/>
        <v>uri</v>
      </c>
      <c r="U480" s="2" t="str">
        <f t="shared" si="149"/>
        <v/>
      </c>
      <c r="V480" s="2" t="str">
        <f t="shared" si="150"/>
        <v/>
      </c>
      <c r="W480" s="2" t="str">
        <f t="shared" si="134"/>
        <v/>
      </c>
      <c r="X480" s="2">
        <f t="shared" si="151"/>
        <v>86.12</v>
      </c>
      <c r="Y480" s="6">
        <f t="shared" si="139"/>
        <v>1055500</v>
      </c>
      <c r="Z480" s="6">
        <f t="shared" si="140"/>
        <v>0</v>
      </c>
      <c r="AA480" s="4">
        <f>SUM(P480:$P$759)+$Z$25</f>
        <v>1552500.0000000005</v>
      </c>
      <c r="AB480" s="4">
        <f>SUM(V480:$W$759)</f>
        <v>157953.95999999996</v>
      </c>
      <c r="AC480" s="4">
        <f t="shared" si="152"/>
        <v>497000.00000000047</v>
      </c>
    </row>
    <row r="481" spans="1:29" x14ac:dyDescent="0.15">
      <c r="A481">
        <v>2</v>
      </c>
      <c r="B481" s="1">
        <v>42093</v>
      </c>
      <c r="C481">
        <v>215.4</v>
      </c>
      <c r="D481">
        <v>215.5</v>
      </c>
      <c r="E481">
        <v>210.1</v>
      </c>
      <c r="F481">
        <v>215.3</v>
      </c>
      <c r="G481">
        <v>202366700</v>
      </c>
      <c r="H481" s="2">
        <f t="shared" si="141"/>
        <v>43569550510</v>
      </c>
      <c r="I481">
        <f t="shared" si="135"/>
        <v>0.20000000000001705</v>
      </c>
      <c r="J481" t="str">
        <f t="shared" si="142"/>
        <v>高値割、安値割</v>
      </c>
      <c r="L481">
        <f t="shared" si="136"/>
        <v>-0.20000000000001705</v>
      </c>
      <c r="M481">
        <f t="shared" si="143"/>
        <v>-0.20000000000001705</v>
      </c>
      <c r="N481">
        <f t="shared" si="144"/>
        <v>0.20000000000001705</v>
      </c>
      <c r="O481" s="2">
        <f t="shared" si="137"/>
        <v>5000</v>
      </c>
      <c r="P481" s="2">
        <f t="shared" si="145"/>
        <v>-1000.0000000000853</v>
      </c>
      <c r="Q481" s="2">
        <f t="shared" si="138"/>
        <v>1075500</v>
      </c>
      <c r="R481" s="2" t="str">
        <f t="shared" si="146"/>
        <v>uri</v>
      </c>
      <c r="S481" s="2" t="str">
        <f t="shared" si="147"/>
        <v>kai</v>
      </c>
      <c r="T481" s="2" t="str">
        <f t="shared" si="148"/>
        <v>uri</v>
      </c>
      <c r="U481" s="2" t="str">
        <f t="shared" si="149"/>
        <v/>
      </c>
      <c r="V481" s="2" t="str">
        <f t="shared" si="150"/>
        <v/>
      </c>
      <c r="W481" s="2" t="str">
        <f t="shared" ref="W481:W544" si="153">IF(AND(T482&lt;&gt;"kai",T481="kai"),Q481*2%/250*2,IF(AND(T482="kai",T481="kai"),Q481*2%/250,""))</f>
        <v/>
      </c>
      <c r="X481" s="2">
        <f t="shared" si="151"/>
        <v>86.04</v>
      </c>
      <c r="Y481" s="6">
        <f t="shared" si="139"/>
        <v>1076500</v>
      </c>
      <c r="Z481" s="6">
        <f t="shared" si="140"/>
        <v>0</v>
      </c>
      <c r="AA481" s="4">
        <f>SUM(P481:$P$759)+$Z$25</f>
        <v>1531500.0000000005</v>
      </c>
      <c r="AB481" s="4">
        <f>SUM(V481:$W$759)</f>
        <v>157953.95999999996</v>
      </c>
      <c r="AC481" s="4">
        <f t="shared" si="152"/>
        <v>455000.00000000047</v>
      </c>
    </row>
    <row r="482" spans="1:29" x14ac:dyDescent="0.15">
      <c r="A482">
        <v>2</v>
      </c>
      <c r="B482" s="1">
        <v>42090</v>
      </c>
      <c r="C482">
        <v>218.5</v>
      </c>
      <c r="D482">
        <v>220.5</v>
      </c>
      <c r="E482">
        <v>214.5</v>
      </c>
      <c r="F482">
        <v>215.1</v>
      </c>
      <c r="G482">
        <v>254624100</v>
      </c>
      <c r="H482" s="2">
        <f t="shared" si="141"/>
        <v>54769643910</v>
      </c>
      <c r="I482">
        <f t="shared" si="135"/>
        <v>-7.7000000000000171</v>
      </c>
      <c r="J482" t="str">
        <f t="shared" si="142"/>
        <v>高値割、安値割</v>
      </c>
      <c r="L482">
        <f t="shared" si="136"/>
        <v>7.7000000000000171</v>
      </c>
      <c r="M482">
        <f t="shared" si="143"/>
        <v>7.7000000000000171</v>
      </c>
      <c r="N482">
        <f t="shared" si="144"/>
        <v>-7.7000000000000171</v>
      </c>
      <c r="O482" s="2">
        <f t="shared" si="137"/>
        <v>5000</v>
      </c>
      <c r="P482" s="2">
        <f t="shared" si="145"/>
        <v>38500.000000000087</v>
      </c>
      <c r="Q482" s="2">
        <f t="shared" si="138"/>
        <v>1114000</v>
      </c>
      <c r="R482" s="2" t="str">
        <f t="shared" si="146"/>
        <v>uri</v>
      </c>
      <c r="S482" s="2" t="str">
        <f t="shared" si="147"/>
        <v>kai</v>
      </c>
      <c r="T482" s="2" t="str">
        <f t="shared" si="148"/>
        <v>uri</v>
      </c>
      <c r="U482" s="2" t="str">
        <f t="shared" si="149"/>
        <v/>
      </c>
      <c r="V482" s="2" t="str">
        <f t="shared" si="150"/>
        <v/>
      </c>
      <c r="W482" s="2" t="str">
        <f t="shared" si="153"/>
        <v/>
      </c>
      <c r="X482" s="2">
        <f t="shared" si="151"/>
        <v>89.12</v>
      </c>
      <c r="Y482" s="6">
        <f t="shared" si="139"/>
        <v>1075500</v>
      </c>
      <c r="Z482" s="6">
        <f t="shared" si="140"/>
        <v>0</v>
      </c>
      <c r="AA482" s="4">
        <f>SUM(P482:$P$759)+$Z$25</f>
        <v>1532500.0000000007</v>
      </c>
      <c r="AB482" s="4">
        <f>SUM(V482:$W$759)</f>
        <v>157953.95999999996</v>
      </c>
      <c r="AC482" s="4">
        <f t="shared" si="152"/>
        <v>457000.0000000007</v>
      </c>
    </row>
    <row r="483" spans="1:29" x14ac:dyDescent="0.15">
      <c r="A483">
        <v>2</v>
      </c>
      <c r="B483" s="1">
        <v>42089</v>
      </c>
      <c r="C483">
        <v>223.3</v>
      </c>
      <c r="D483">
        <v>223.7</v>
      </c>
      <c r="E483">
        <v>221.7</v>
      </c>
      <c r="F483">
        <v>222.8</v>
      </c>
      <c r="G483">
        <v>185451500</v>
      </c>
      <c r="H483" s="2">
        <f t="shared" si="141"/>
        <v>41318594200</v>
      </c>
      <c r="I483">
        <f t="shared" si="135"/>
        <v>-1.5999999999999943</v>
      </c>
      <c r="J483" t="str">
        <f t="shared" si="142"/>
        <v>高値割、安値割</v>
      </c>
      <c r="L483">
        <f t="shared" si="136"/>
        <v>1.5999999999999943</v>
      </c>
      <c r="M483">
        <f t="shared" si="143"/>
        <v>1.5999999999999943</v>
      </c>
      <c r="N483">
        <f t="shared" si="144"/>
        <v>-1.5999999999999943</v>
      </c>
      <c r="O483" s="2">
        <f t="shared" si="137"/>
        <v>5000</v>
      </c>
      <c r="P483" s="2">
        <f t="shared" si="145"/>
        <v>7999.9999999999718</v>
      </c>
      <c r="Q483" s="2">
        <f t="shared" si="138"/>
        <v>1122000</v>
      </c>
      <c r="R483" s="2" t="str">
        <f t="shared" si="146"/>
        <v>uri</v>
      </c>
      <c r="S483" s="2" t="str">
        <f t="shared" si="147"/>
        <v>kai</v>
      </c>
      <c r="T483" s="2" t="str">
        <f t="shared" si="148"/>
        <v>uri</v>
      </c>
      <c r="U483" s="2" t="str">
        <f t="shared" si="149"/>
        <v/>
      </c>
      <c r="V483" s="2" t="str">
        <f t="shared" si="150"/>
        <v/>
      </c>
      <c r="W483" s="2" t="str">
        <f t="shared" si="153"/>
        <v/>
      </c>
      <c r="X483" s="2">
        <f t="shared" si="151"/>
        <v>89.76</v>
      </c>
      <c r="Y483" s="6">
        <f t="shared" si="139"/>
        <v>1114000</v>
      </c>
      <c r="Z483" s="6">
        <f t="shared" si="140"/>
        <v>0</v>
      </c>
      <c r="AA483" s="4">
        <f>SUM(P483:$P$759)+$Z$25</f>
        <v>1494000.0000000002</v>
      </c>
      <c r="AB483" s="4">
        <f>SUM(V483:$W$759)</f>
        <v>157953.95999999996</v>
      </c>
      <c r="AC483" s="4">
        <f t="shared" si="152"/>
        <v>380000.00000000023</v>
      </c>
    </row>
    <row r="484" spans="1:29" x14ac:dyDescent="0.15">
      <c r="A484">
        <v>2</v>
      </c>
      <c r="B484" s="1">
        <v>42088</v>
      </c>
      <c r="C484">
        <v>224.2</v>
      </c>
      <c r="D484">
        <v>224.7</v>
      </c>
      <c r="E484">
        <v>222.8</v>
      </c>
      <c r="F484">
        <v>224.4</v>
      </c>
      <c r="G484">
        <v>139192000</v>
      </c>
      <c r="H484" s="2">
        <f t="shared" si="141"/>
        <v>31234684800</v>
      </c>
      <c r="I484">
        <f t="shared" si="135"/>
        <v>-0.29999999999998295</v>
      </c>
      <c r="J484" t="str">
        <f t="shared" si="142"/>
        <v>高値割、安値割</v>
      </c>
      <c r="L484">
        <f t="shared" si="136"/>
        <v>0.29999999999998295</v>
      </c>
      <c r="M484">
        <f t="shared" si="143"/>
        <v>0.29999999999998295</v>
      </c>
      <c r="N484">
        <f t="shared" si="144"/>
        <v>-0.29999999999998295</v>
      </c>
      <c r="O484" s="2">
        <f t="shared" si="137"/>
        <v>5000</v>
      </c>
      <c r="P484" s="2">
        <f t="shared" si="145"/>
        <v>1499.9999999999147</v>
      </c>
      <c r="Q484" s="2">
        <f t="shared" si="138"/>
        <v>1123500</v>
      </c>
      <c r="R484" s="2" t="str">
        <f t="shared" si="146"/>
        <v>uri</v>
      </c>
      <c r="S484" s="2" t="str">
        <f t="shared" si="147"/>
        <v>kai</v>
      </c>
      <c r="T484" s="2" t="str">
        <f t="shared" si="148"/>
        <v>uri</v>
      </c>
      <c r="U484" s="2">
        <f t="shared" si="149"/>
        <v>1123500</v>
      </c>
      <c r="V484" s="2">
        <f t="shared" si="150"/>
        <v>1512</v>
      </c>
      <c r="W484" s="2" t="str">
        <f t="shared" si="153"/>
        <v/>
      </c>
      <c r="X484" s="2">
        <f t="shared" si="151"/>
        <v>179.76</v>
      </c>
      <c r="Y484" s="6">
        <f t="shared" si="139"/>
        <v>1122000</v>
      </c>
      <c r="Z484" s="6">
        <f t="shared" si="140"/>
        <v>0</v>
      </c>
      <c r="AA484" s="4">
        <f>SUM(P484:$P$759)+$Z$25</f>
        <v>1486000.0000000005</v>
      </c>
      <c r="AB484" s="4">
        <f>SUM(V484:$W$759)</f>
        <v>157953.95999999996</v>
      </c>
      <c r="AC484" s="4">
        <f t="shared" si="152"/>
        <v>364000.00000000047</v>
      </c>
    </row>
    <row r="485" spans="1:29" x14ac:dyDescent="0.15">
      <c r="A485">
        <v>2</v>
      </c>
      <c r="B485" s="1">
        <v>42087</v>
      </c>
      <c r="C485">
        <v>225</v>
      </c>
      <c r="D485">
        <v>225.6</v>
      </c>
      <c r="E485">
        <v>223.3</v>
      </c>
      <c r="F485">
        <v>224.7</v>
      </c>
      <c r="G485">
        <v>131120100</v>
      </c>
      <c r="H485" s="2">
        <f t="shared" si="141"/>
        <v>29462686470</v>
      </c>
      <c r="I485">
        <f t="shared" si="135"/>
        <v>9.9999999999994316E-2</v>
      </c>
      <c r="J485" t="str">
        <f t="shared" si="142"/>
        <v>高値割、安値割</v>
      </c>
      <c r="L485">
        <f t="shared" si="136"/>
        <v>9.9999999999994316E-2</v>
      </c>
      <c r="M485">
        <f t="shared" si="143"/>
        <v>9.9999999999994316E-2</v>
      </c>
      <c r="N485">
        <f t="shared" si="144"/>
        <v>-9.9999999999994316E-2</v>
      </c>
      <c r="O485" s="2">
        <f t="shared" si="137"/>
        <v>5000</v>
      </c>
      <c r="P485" s="2">
        <f t="shared" si="145"/>
        <v>499.99999999997158</v>
      </c>
      <c r="Q485" s="2">
        <f t="shared" si="138"/>
        <v>1123000</v>
      </c>
      <c r="R485" s="2" t="str">
        <f t="shared" si="146"/>
        <v>kai</v>
      </c>
      <c r="S485" s="2" t="str">
        <f t="shared" si="147"/>
        <v>uri</v>
      </c>
      <c r="T485" s="2" t="str">
        <f t="shared" si="148"/>
        <v>kai</v>
      </c>
      <c r="U485" s="2" t="str">
        <f t="shared" si="149"/>
        <v/>
      </c>
      <c r="V485" s="2" t="str">
        <f t="shared" si="150"/>
        <v/>
      </c>
      <c r="W485" s="2">
        <f t="shared" si="153"/>
        <v>89.84</v>
      </c>
      <c r="X485" s="2" t="str">
        <f t="shared" si="151"/>
        <v/>
      </c>
      <c r="Y485" s="6">
        <f t="shared" si="139"/>
        <v>1123500</v>
      </c>
      <c r="Z485" s="6">
        <f t="shared" si="140"/>
        <v>0</v>
      </c>
      <c r="AA485" s="4">
        <f>SUM(P485:$P$759)+$Z$25</f>
        <v>1484500.0000000005</v>
      </c>
      <c r="AB485" s="4">
        <f>SUM(V485:$W$759)</f>
        <v>156441.95999999996</v>
      </c>
      <c r="AC485" s="4">
        <f t="shared" si="152"/>
        <v>361000.00000000047</v>
      </c>
    </row>
    <row r="486" spans="1:29" x14ac:dyDescent="0.15">
      <c r="A486">
        <v>2</v>
      </c>
      <c r="B486" s="1">
        <v>42086</v>
      </c>
      <c r="C486">
        <v>225</v>
      </c>
      <c r="D486">
        <v>226.6</v>
      </c>
      <c r="E486">
        <v>224.5</v>
      </c>
      <c r="F486">
        <v>224.6</v>
      </c>
      <c r="G486">
        <v>158412700</v>
      </c>
      <c r="H486" s="2">
        <f t="shared" si="141"/>
        <v>35579492420</v>
      </c>
      <c r="I486">
        <f t="shared" si="135"/>
        <v>-9.9999999999994316E-2</v>
      </c>
      <c r="J486" t="str">
        <f t="shared" si="142"/>
        <v>高値超、安値超</v>
      </c>
      <c r="L486">
        <f t="shared" si="136"/>
        <v>-9.9999999999994316E-2</v>
      </c>
      <c r="M486">
        <f t="shared" si="143"/>
        <v>-9.9999999999994316E-2</v>
      </c>
      <c r="N486">
        <f t="shared" si="144"/>
        <v>9.9999999999994316E-2</v>
      </c>
      <c r="O486" s="2">
        <f t="shared" si="137"/>
        <v>5000</v>
      </c>
      <c r="P486" s="2">
        <f t="shared" si="145"/>
        <v>-499.99999999997158</v>
      </c>
      <c r="Q486" s="2">
        <f t="shared" si="138"/>
        <v>1123500</v>
      </c>
      <c r="R486" s="2" t="str">
        <f t="shared" si="146"/>
        <v>kai</v>
      </c>
      <c r="S486" s="2" t="str">
        <f t="shared" si="147"/>
        <v>uri</v>
      </c>
      <c r="T486" s="2" t="str">
        <f t="shared" si="148"/>
        <v>kai</v>
      </c>
      <c r="U486" s="2">
        <f t="shared" si="149"/>
        <v>1123500</v>
      </c>
      <c r="V486" s="2">
        <f t="shared" si="150"/>
        <v>1512</v>
      </c>
      <c r="W486" s="2">
        <f t="shared" si="153"/>
        <v>179.76</v>
      </c>
      <c r="X486" s="2" t="str">
        <f t="shared" si="151"/>
        <v/>
      </c>
      <c r="Y486" s="6">
        <f t="shared" si="139"/>
        <v>1123000</v>
      </c>
      <c r="Z486" s="6">
        <f t="shared" si="140"/>
        <v>0</v>
      </c>
      <c r="AA486" s="4">
        <f>SUM(P486:$P$759)+$Z$25</f>
        <v>1484000.0000000005</v>
      </c>
      <c r="AB486" s="4">
        <f>SUM(V486:$W$759)</f>
        <v>156352.11999999997</v>
      </c>
      <c r="AC486" s="4">
        <f t="shared" si="152"/>
        <v>361000.00000000047</v>
      </c>
    </row>
    <row r="487" spans="1:29" x14ac:dyDescent="0.15">
      <c r="A487">
        <v>2</v>
      </c>
      <c r="B487" s="1">
        <v>42083</v>
      </c>
      <c r="C487">
        <v>222.3</v>
      </c>
      <c r="D487">
        <v>224.8</v>
      </c>
      <c r="E487">
        <v>221.7</v>
      </c>
      <c r="F487">
        <v>224.7</v>
      </c>
      <c r="G487">
        <v>143997000</v>
      </c>
      <c r="H487" s="2">
        <f t="shared" si="141"/>
        <v>32356125900</v>
      </c>
      <c r="I487">
        <f t="shared" si="135"/>
        <v>2.7999999999999829</v>
      </c>
      <c r="J487" t="str">
        <f t="shared" si="142"/>
        <v>高値超、安値超</v>
      </c>
      <c r="L487">
        <f t="shared" si="136"/>
        <v>-2.7999999999999829</v>
      </c>
      <c r="M487">
        <f t="shared" si="143"/>
        <v>-2.7999999999999829</v>
      </c>
      <c r="N487">
        <f t="shared" si="144"/>
        <v>2.7999999999999829</v>
      </c>
      <c r="O487" s="2">
        <f t="shared" si="137"/>
        <v>5000</v>
      </c>
      <c r="P487" s="2">
        <f t="shared" si="145"/>
        <v>-13999.999999999915</v>
      </c>
      <c r="Q487" s="2">
        <f t="shared" si="138"/>
        <v>1109500</v>
      </c>
      <c r="R487" s="2" t="str">
        <f t="shared" si="146"/>
        <v>uri</v>
      </c>
      <c r="S487" s="2" t="str">
        <f t="shared" si="147"/>
        <v>kai</v>
      </c>
      <c r="T487" s="2" t="str">
        <f t="shared" si="148"/>
        <v>uri</v>
      </c>
      <c r="U487" s="2" t="str">
        <f t="shared" si="149"/>
        <v/>
      </c>
      <c r="V487" s="2" t="str">
        <f t="shared" si="150"/>
        <v/>
      </c>
      <c r="W487" s="2" t="str">
        <f t="shared" si="153"/>
        <v/>
      </c>
      <c r="X487" s="2">
        <f t="shared" si="151"/>
        <v>88.76</v>
      </c>
      <c r="Y487" s="6">
        <f t="shared" si="139"/>
        <v>1123500</v>
      </c>
      <c r="Z487" s="6">
        <f t="shared" si="140"/>
        <v>0</v>
      </c>
      <c r="AA487" s="4">
        <f>SUM(P487:$P$759)+$Z$25</f>
        <v>1484500.0000000005</v>
      </c>
      <c r="AB487" s="4">
        <f>SUM(V487:$W$759)</f>
        <v>154660.35999999999</v>
      </c>
      <c r="AC487" s="4">
        <f t="shared" si="152"/>
        <v>361000.00000000047</v>
      </c>
    </row>
    <row r="488" spans="1:29" x14ac:dyDescent="0.15">
      <c r="A488">
        <v>2</v>
      </c>
      <c r="B488" s="1">
        <v>42082</v>
      </c>
      <c r="C488">
        <v>223.6</v>
      </c>
      <c r="D488">
        <v>223.7</v>
      </c>
      <c r="E488">
        <v>221</v>
      </c>
      <c r="F488">
        <v>221.9</v>
      </c>
      <c r="G488">
        <v>144083800</v>
      </c>
      <c r="H488" s="2">
        <f t="shared" si="141"/>
        <v>31972195220</v>
      </c>
      <c r="I488">
        <f t="shared" si="135"/>
        <v>-1.7999999999999829</v>
      </c>
      <c r="J488" t="str">
        <f t="shared" si="142"/>
        <v>高値割、安値割</v>
      </c>
      <c r="L488">
        <f t="shared" si="136"/>
        <v>1.7999999999999829</v>
      </c>
      <c r="M488">
        <f t="shared" si="143"/>
        <v>1.7999999999999829</v>
      </c>
      <c r="N488">
        <f t="shared" si="144"/>
        <v>-1.7999999999999829</v>
      </c>
      <c r="O488" s="2">
        <f t="shared" si="137"/>
        <v>5000</v>
      </c>
      <c r="P488" s="2">
        <f t="shared" si="145"/>
        <v>8999.9999999999145</v>
      </c>
      <c r="Q488" s="2">
        <f t="shared" si="138"/>
        <v>1118500</v>
      </c>
      <c r="R488" s="2" t="str">
        <f t="shared" si="146"/>
        <v>uri</v>
      </c>
      <c r="S488" s="2" t="str">
        <f t="shared" si="147"/>
        <v>kai</v>
      </c>
      <c r="T488" s="2" t="str">
        <f t="shared" si="148"/>
        <v>uri</v>
      </c>
      <c r="U488" s="2">
        <f t="shared" si="149"/>
        <v>1118500</v>
      </c>
      <c r="V488" s="2">
        <f t="shared" si="150"/>
        <v>1512</v>
      </c>
      <c r="W488" s="2" t="str">
        <f t="shared" si="153"/>
        <v/>
      </c>
      <c r="X488" s="2">
        <f t="shared" si="151"/>
        <v>178.96</v>
      </c>
      <c r="Y488" s="6">
        <f t="shared" si="139"/>
        <v>1109500</v>
      </c>
      <c r="Z488" s="6">
        <f t="shared" si="140"/>
        <v>0</v>
      </c>
      <c r="AA488" s="4">
        <f>SUM(P488:$P$759)+$Z$25</f>
        <v>1498500.0000000005</v>
      </c>
      <c r="AB488" s="4">
        <f>SUM(V488:$W$759)</f>
        <v>154660.35999999999</v>
      </c>
      <c r="AC488" s="4">
        <f t="shared" si="152"/>
        <v>389000.00000000047</v>
      </c>
    </row>
    <row r="489" spans="1:29" x14ac:dyDescent="0.15">
      <c r="A489">
        <v>2</v>
      </c>
      <c r="B489" s="1">
        <v>42081</v>
      </c>
      <c r="C489">
        <v>222.5</v>
      </c>
      <c r="D489">
        <v>224.2</v>
      </c>
      <c r="E489">
        <v>221.5</v>
      </c>
      <c r="F489">
        <v>223.7</v>
      </c>
      <c r="G489">
        <v>145565400</v>
      </c>
      <c r="H489" s="2">
        <f t="shared" si="141"/>
        <v>32562979980</v>
      </c>
      <c r="I489">
        <f t="shared" si="135"/>
        <v>1.5999999999999943</v>
      </c>
      <c r="J489" t="str">
        <f t="shared" si="142"/>
        <v>高値割、安値割</v>
      </c>
      <c r="L489">
        <f t="shared" si="136"/>
        <v>1.5999999999999943</v>
      </c>
      <c r="M489">
        <f t="shared" si="143"/>
        <v>1.5999999999999943</v>
      </c>
      <c r="N489">
        <f t="shared" si="144"/>
        <v>1.5999999999999943</v>
      </c>
      <c r="O489" s="2">
        <f t="shared" si="137"/>
        <v>5000</v>
      </c>
      <c r="P489" s="2">
        <f t="shared" si="145"/>
        <v>7999.9999999999718</v>
      </c>
      <c r="Q489" s="2">
        <f t="shared" si="138"/>
        <v>1110500</v>
      </c>
      <c r="R489" s="2" t="str">
        <f t="shared" si="146"/>
        <v>kai</v>
      </c>
      <c r="S489" s="2" t="str">
        <f t="shared" si="147"/>
        <v>kai</v>
      </c>
      <c r="T489" s="2" t="str">
        <f t="shared" si="148"/>
        <v>kai</v>
      </c>
      <c r="U489" s="2" t="str">
        <f t="shared" si="149"/>
        <v/>
      </c>
      <c r="V489" s="2" t="str">
        <f t="shared" si="150"/>
        <v/>
      </c>
      <c r="W489" s="2">
        <f t="shared" si="153"/>
        <v>88.84</v>
      </c>
      <c r="X489" s="2" t="str">
        <f t="shared" si="151"/>
        <v/>
      </c>
      <c r="Y489" s="6">
        <f t="shared" si="139"/>
        <v>1118500</v>
      </c>
      <c r="Z489" s="6">
        <f t="shared" si="140"/>
        <v>0</v>
      </c>
      <c r="AA489" s="4">
        <f>SUM(P489:$P$759)+$Z$25</f>
        <v>1489500.0000000005</v>
      </c>
      <c r="AB489" s="4">
        <f>SUM(V489:$W$759)</f>
        <v>153148.35999999996</v>
      </c>
      <c r="AC489" s="4">
        <f t="shared" si="152"/>
        <v>371000.00000000047</v>
      </c>
    </row>
    <row r="490" spans="1:29" x14ac:dyDescent="0.15">
      <c r="A490">
        <v>2</v>
      </c>
      <c r="B490" s="1">
        <v>42080</v>
      </c>
      <c r="C490">
        <v>224.6</v>
      </c>
      <c r="D490">
        <v>224.7</v>
      </c>
      <c r="E490">
        <v>222</v>
      </c>
      <c r="F490">
        <v>222.1</v>
      </c>
      <c r="G490">
        <v>145772400</v>
      </c>
      <c r="H490" s="2">
        <f t="shared" si="141"/>
        <v>32376050040</v>
      </c>
      <c r="I490">
        <f t="shared" si="135"/>
        <v>-1.0999999999999943</v>
      </c>
      <c r="J490" t="str">
        <f t="shared" si="142"/>
        <v/>
      </c>
      <c r="L490">
        <f t="shared" si="136"/>
        <v>-1.0999999999999943</v>
      </c>
      <c r="M490">
        <f t="shared" si="143"/>
        <v>-1.0999999999999943</v>
      </c>
      <c r="N490">
        <f t="shared" si="144"/>
        <v>1.0999999999999943</v>
      </c>
      <c r="O490" s="2">
        <f t="shared" si="137"/>
        <v>5000</v>
      </c>
      <c r="P490" s="2">
        <f t="shared" si="145"/>
        <v>-5499.9999999999718</v>
      </c>
      <c r="Q490" s="2">
        <f t="shared" si="138"/>
        <v>1116000</v>
      </c>
      <c r="R490" s="2" t="str">
        <f t="shared" si="146"/>
        <v>kai</v>
      </c>
      <c r="S490" s="2" t="str">
        <f t="shared" si="147"/>
        <v>uri</v>
      </c>
      <c r="T490" s="2" t="str">
        <f t="shared" si="148"/>
        <v>kai</v>
      </c>
      <c r="U490" s="2" t="str">
        <f t="shared" si="149"/>
        <v/>
      </c>
      <c r="V490" s="2" t="str">
        <f t="shared" si="150"/>
        <v/>
      </c>
      <c r="W490" s="2">
        <f t="shared" si="153"/>
        <v>89.28</v>
      </c>
      <c r="X490" s="2" t="str">
        <f t="shared" si="151"/>
        <v/>
      </c>
      <c r="Y490" s="6">
        <f t="shared" si="139"/>
        <v>1110500</v>
      </c>
      <c r="Z490" s="6">
        <f t="shared" si="140"/>
        <v>0</v>
      </c>
      <c r="AA490" s="4">
        <f>SUM(P490:$P$759)+$Z$25</f>
        <v>1481500.0000000005</v>
      </c>
      <c r="AB490" s="4">
        <f>SUM(V490:$W$759)</f>
        <v>153059.51999999993</v>
      </c>
      <c r="AC490" s="4">
        <f t="shared" si="152"/>
        <v>371000.00000000047</v>
      </c>
    </row>
    <row r="491" spans="1:29" x14ac:dyDescent="0.15">
      <c r="A491">
        <v>2</v>
      </c>
      <c r="B491" s="1">
        <v>42079</v>
      </c>
      <c r="C491">
        <v>223</v>
      </c>
      <c r="D491">
        <v>224.7</v>
      </c>
      <c r="E491">
        <v>222.5</v>
      </c>
      <c r="F491">
        <v>223.2</v>
      </c>
      <c r="G491">
        <v>151501000</v>
      </c>
      <c r="H491" s="2">
        <f t="shared" si="141"/>
        <v>33815023200</v>
      </c>
      <c r="I491">
        <f t="shared" si="135"/>
        <v>0.79999999999998295</v>
      </c>
      <c r="J491" t="str">
        <f t="shared" si="142"/>
        <v>高値超、安値超</v>
      </c>
      <c r="L491">
        <f t="shared" si="136"/>
        <v>0.79999999999998295</v>
      </c>
      <c r="M491">
        <f t="shared" si="143"/>
        <v>0.79999999999998295</v>
      </c>
      <c r="N491">
        <f t="shared" si="144"/>
        <v>-0.79999999999998295</v>
      </c>
      <c r="O491" s="2">
        <f t="shared" si="137"/>
        <v>5000</v>
      </c>
      <c r="P491" s="2">
        <f t="shared" si="145"/>
        <v>3999.9999999999145</v>
      </c>
      <c r="Q491" s="2">
        <f t="shared" si="138"/>
        <v>1112000</v>
      </c>
      <c r="R491" s="2" t="str">
        <f t="shared" si="146"/>
        <v>kai</v>
      </c>
      <c r="S491" s="2" t="str">
        <f t="shared" si="147"/>
        <v>uri</v>
      </c>
      <c r="T491" s="2" t="str">
        <f t="shared" si="148"/>
        <v>kai</v>
      </c>
      <c r="U491" s="2" t="str">
        <f t="shared" si="149"/>
        <v/>
      </c>
      <c r="V491" s="2" t="str">
        <f t="shared" si="150"/>
        <v/>
      </c>
      <c r="W491" s="2">
        <f t="shared" si="153"/>
        <v>88.96</v>
      </c>
      <c r="X491" s="2" t="str">
        <f t="shared" si="151"/>
        <v/>
      </c>
      <c r="Y491" s="6">
        <f t="shared" si="139"/>
        <v>1116000</v>
      </c>
      <c r="Z491" s="6">
        <f t="shared" si="140"/>
        <v>0</v>
      </c>
      <c r="AA491" s="4">
        <f>SUM(P491:$P$759)+$Z$25</f>
        <v>1487000.0000000005</v>
      </c>
      <c r="AB491" s="4">
        <f>SUM(V491:$W$759)</f>
        <v>152970.23999999996</v>
      </c>
      <c r="AC491" s="4">
        <f t="shared" si="152"/>
        <v>371000.00000000047</v>
      </c>
    </row>
    <row r="492" spans="1:29" x14ac:dyDescent="0.15">
      <c r="A492">
        <v>2</v>
      </c>
      <c r="B492" s="1">
        <v>42076</v>
      </c>
      <c r="C492">
        <v>221.5</v>
      </c>
      <c r="D492">
        <v>223.9</v>
      </c>
      <c r="E492">
        <v>221.1</v>
      </c>
      <c r="F492">
        <v>222.4</v>
      </c>
      <c r="G492">
        <v>261345000</v>
      </c>
      <c r="H492" s="2">
        <f t="shared" si="141"/>
        <v>58123128000</v>
      </c>
      <c r="I492">
        <f t="shared" si="135"/>
        <v>1.5999999999999943</v>
      </c>
      <c r="J492" t="str">
        <f t="shared" si="142"/>
        <v>高値超、安値超</v>
      </c>
      <c r="L492">
        <f t="shared" si="136"/>
        <v>1.5999999999999943</v>
      </c>
      <c r="M492">
        <f t="shared" si="143"/>
        <v>1.5999999999999943</v>
      </c>
      <c r="N492">
        <f t="shared" si="144"/>
        <v>-1.5999999999999943</v>
      </c>
      <c r="O492" s="2">
        <f t="shared" si="137"/>
        <v>5000</v>
      </c>
      <c r="P492" s="2">
        <f t="shared" si="145"/>
        <v>7999.9999999999718</v>
      </c>
      <c r="Q492" s="2">
        <f t="shared" si="138"/>
        <v>1104000</v>
      </c>
      <c r="R492" s="2" t="str">
        <f t="shared" si="146"/>
        <v>kai</v>
      </c>
      <c r="S492" s="2" t="str">
        <f t="shared" si="147"/>
        <v>uri</v>
      </c>
      <c r="T492" s="2" t="str">
        <f t="shared" si="148"/>
        <v>kai</v>
      </c>
      <c r="U492" s="2">
        <f t="shared" si="149"/>
        <v>1104000</v>
      </c>
      <c r="V492" s="2">
        <f t="shared" si="150"/>
        <v>1512</v>
      </c>
      <c r="W492" s="2">
        <f t="shared" si="153"/>
        <v>176.64</v>
      </c>
      <c r="X492" s="2" t="str">
        <f t="shared" si="151"/>
        <v/>
      </c>
      <c r="Y492" s="6">
        <f t="shared" si="139"/>
        <v>1112000</v>
      </c>
      <c r="Z492" s="6">
        <f t="shared" si="140"/>
        <v>0</v>
      </c>
      <c r="AA492" s="4">
        <f>SUM(P492:$P$759)+$Z$25</f>
        <v>1483000.0000000005</v>
      </c>
      <c r="AB492" s="4">
        <f>SUM(V492:$W$759)</f>
        <v>152881.27999999994</v>
      </c>
      <c r="AC492" s="4">
        <f t="shared" si="152"/>
        <v>371000.00000000047</v>
      </c>
    </row>
    <row r="493" spans="1:29" x14ac:dyDescent="0.15">
      <c r="A493">
        <v>2</v>
      </c>
      <c r="B493" s="1">
        <v>42075</v>
      </c>
      <c r="C493">
        <v>218</v>
      </c>
      <c r="D493">
        <v>221.5</v>
      </c>
      <c r="E493">
        <v>217.7</v>
      </c>
      <c r="F493">
        <v>220.8</v>
      </c>
      <c r="G493">
        <v>191122600</v>
      </c>
      <c r="H493" s="2">
        <f t="shared" si="141"/>
        <v>42199870080</v>
      </c>
      <c r="I493">
        <f t="shared" si="135"/>
        <v>3.3000000000000114</v>
      </c>
      <c r="J493" t="str">
        <f t="shared" si="142"/>
        <v>高値超、安値超</v>
      </c>
      <c r="L493">
        <f t="shared" si="136"/>
        <v>-3.3000000000000114</v>
      </c>
      <c r="M493">
        <f t="shared" si="143"/>
        <v>-3.3000000000000114</v>
      </c>
      <c r="N493">
        <f t="shared" si="144"/>
        <v>3.3000000000000114</v>
      </c>
      <c r="O493" s="2">
        <f t="shared" si="137"/>
        <v>5000</v>
      </c>
      <c r="P493" s="2">
        <f t="shared" si="145"/>
        <v>-16500.000000000058</v>
      </c>
      <c r="Q493" s="2">
        <f t="shared" si="138"/>
        <v>1087500</v>
      </c>
      <c r="R493" s="2" t="str">
        <f t="shared" si="146"/>
        <v>uri</v>
      </c>
      <c r="S493" s="2" t="str">
        <f t="shared" si="147"/>
        <v>kai</v>
      </c>
      <c r="T493" s="2" t="str">
        <f t="shared" si="148"/>
        <v>uri</v>
      </c>
      <c r="U493" s="2">
        <f t="shared" si="149"/>
        <v>1087500</v>
      </c>
      <c r="V493" s="2">
        <f t="shared" si="150"/>
        <v>1512</v>
      </c>
      <c r="W493" s="2" t="str">
        <f t="shared" si="153"/>
        <v/>
      </c>
      <c r="X493" s="2">
        <f t="shared" si="151"/>
        <v>174</v>
      </c>
      <c r="Y493" s="6">
        <f t="shared" si="139"/>
        <v>1104000</v>
      </c>
      <c r="Z493" s="6">
        <f t="shared" si="140"/>
        <v>0</v>
      </c>
      <c r="AA493" s="4">
        <f>SUM(P493:$P$759)+$Z$25</f>
        <v>1475000.0000000005</v>
      </c>
      <c r="AB493" s="4">
        <f>SUM(V493:$W$759)</f>
        <v>151192.63999999996</v>
      </c>
      <c r="AC493" s="4">
        <f t="shared" si="152"/>
        <v>371000.00000000047</v>
      </c>
    </row>
    <row r="494" spans="1:29" x14ac:dyDescent="0.15">
      <c r="A494">
        <v>2</v>
      </c>
      <c r="B494" s="1">
        <v>42074</v>
      </c>
      <c r="C494">
        <v>216.1</v>
      </c>
      <c r="D494">
        <v>218.3</v>
      </c>
      <c r="E494">
        <v>216</v>
      </c>
      <c r="F494">
        <v>217.5</v>
      </c>
      <c r="G494">
        <v>119771400</v>
      </c>
      <c r="H494" s="2">
        <f t="shared" si="141"/>
        <v>26050279500</v>
      </c>
      <c r="I494">
        <f t="shared" si="135"/>
        <v>-9.9999999999994316E-2</v>
      </c>
      <c r="J494" t="str">
        <f t="shared" si="142"/>
        <v>高値割、安値割</v>
      </c>
      <c r="L494">
        <f t="shared" si="136"/>
        <v>-9.9999999999994316E-2</v>
      </c>
      <c r="M494">
        <f t="shared" si="143"/>
        <v>-9.9999999999994316E-2</v>
      </c>
      <c r="N494">
        <f t="shared" si="144"/>
        <v>-9.9999999999994316E-2</v>
      </c>
      <c r="O494" s="2">
        <f t="shared" si="137"/>
        <v>5000</v>
      </c>
      <c r="P494" s="2">
        <f t="shared" si="145"/>
        <v>-499.99999999997158</v>
      </c>
      <c r="Q494" s="2">
        <f t="shared" si="138"/>
        <v>1088000</v>
      </c>
      <c r="R494" s="2" t="str">
        <f t="shared" si="146"/>
        <v>kai</v>
      </c>
      <c r="S494" s="2" t="str">
        <f t="shared" si="147"/>
        <v>kai</v>
      </c>
      <c r="T494" s="2" t="str">
        <f t="shared" si="148"/>
        <v>kai</v>
      </c>
      <c r="U494" s="2" t="str">
        <f t="shared" si="149"/>
        <v/>
      </c>
      <c r="V494" s="2" t="str">
        <f t="shared" si="150"/>
        <v/>
      </c>
      <c r="W494" s="2">
        <f t="shared" si="153"/>
        <v>87.04</v>
      </c>
      <c r="X494" s="2" t="str">
        <f t="shared" si="151"/>
        <v/>
      </c>
      <c r="Y494" s="6">
        <f t="shared" si="139"/>
        <v>1087500</v>
      </c>
      <c r="Z494" s="6">
        <f t="shared" si="140"/>
        <v>0</v>
      </c>
      <c r="AA494" s="4">
        <f>SUM(P494:$P$759)+$Z$25</f>
        <v>1491500.0000000007</v>
      </c>
      <c r="AB494" s="4">
        <f>SUM(V494:$W$759)</f>
        <v>149680.63999999996</v>
      </c>
      <c r="AC494" s="4">
        <f t="shared" si="152"/>
        <v>404000.0000000007</v>
      </c>
    </row>
    <row r="495" spans="1:29" x14ac:dyDescent="0.15">
      <c r="A495">
        <v>2</v>
      </c>
      <c r="B495" s="1">
        <v>42073</v>
      </c>
      <c r="C495">
        <v>220.6</v>
      </c>
      <c r="D495">
        <v>220.7</v>
      </c>
      <c r="E495">
        <v>216.3</v>
      </c>
      <c r="F495">
        <v>217.6</v>
      </c>
      <c r="G495">
        <v>178141800</v>
      </c>
      <c r="H495" s="2">
        <f t="shared" si="141"/>
        <v>38763655680</v>
      </c>
      <c r="I495">
        <f t="shared" si="135"/>
        <v>-2.5999999999999943</v>
      </c>
      <c r="J495" t="str">
        <f t="shared" si="142"/>
        <v/>
      </c>
      <c r="L495">
        <f t="shared" si="136"/>
        <v>-2.5999999999999943</v>
      </c>
      <c r="M495">
        <f t="shared" si="143"/>
        <v>-2.5999999999999943</v>
      </c>
      <c r="N495">
        <f t="shared" si="144"/>
        <v>-2.5999999999999943</v>
      </c>
      <c r="O495" s="2">
        <f t="shared" si="137"/>
        <v>5000</v>
      </c>
      <c r="P495" s="2">
        <f t="shared" si="145"/>
        <v>-12999.999999999971</v>
      </c>
      <c r="Q495" s="2">
        <f t="shared" si="138"/>
        <v>1101000</v>
      </c>
      <c r="R495" s="2" t="str">
        <f t="shared" si="146"/>
        <v>kai</v>
      </c>
      <c r="S495" s="2" t="str">
        <f t="shared" si="147"/>
        <v>kai</v>
      </c>
      <c r="T495" s="2" t="str">
        <f t="shared" si="148"/>
        <v>kai</v>
      </c>
      <c r="U495" s="2" t="str">
        <f t="shared" si="149"/>
        <v/>
      </c>
      <c r="V495" s="2" t="str">
        <f t="shared" si="150"/>
        <v/>
      </c>
      <c r="W495" s="2">
        <f t="shared" si="153"/>
        <v>88.08</v>
      </c>
      <c r="X495" s="2" t="str">
        <f t="shared" si="151"/>
        <v/>
      </c>
      <c r="Y495" s="6">
        <f t="shared" si="139"/>
        <v>1088000</v>
      </c>
      <c r="Z495" s="6">
        <f t="shared" si="140"/>
        <v>0</v>
      </c>
      <c r="AA495" s="4">
        <f>SUM(P495:$P$759)+$Z$25</f>
        <v>1492000.0000000007</v>
      </c>
      <c r="AB495" s="4">
        <f>SUM(V495:$W$759)</f>
        <v>149593.59999999998</v>
      </c>
      <c r="AC495" s="4">
        <f t="shared" si="152"/>
        <v>404000.0000000007</v>
      </c>
    </row>
    <row r="496" spans="1:29" x14ac:dyDescent="0.15">
      <c r="A496">
        <v>2</v>
      </c>
      <c r="B496" s="1">
        <v>42072</v>
      </c>
      <c r="C496">
        <v>220.1</v>
      </c>
      <c r="D496">
        <v>220.4</v>
      </c>
      <c r="E496">
        <v>219.1</v>
      </c>
      <c r="F496">
        <v>220.2</v>
      </c>
      <c r="G496">
        <v>126438800</v>
      </c>
      <c r="H496" s="2">
        <f t="shared" si="141"/>
        <v>27841823760</v>
      </c>
      <c r="I496">
        <f t="shared" si="135"/>
        <v>-0.5</v>
      </c>
      <c r="J496" t="str">
        <f t="shared" si="142"/>
        <v/>
      </c>
      <c r="L496">
        <f t="shared" si="136"/>
        <v>-0.5</v>
      </c>
      <c r="M496">
        <f t="shared" si="143"/>
        <v>-0.5</v>
      </c>
      <c r="N496">
        <f t="shared" si="144"/>
        <v>0.5</v>
      </c>
      <c r="O496" s="2">
        <f t="shared" si="137"/>
        <v>5000</v>
      </c>
      <c r="P496" s="2">
        <f t="shared" si="145"/>
        <v>-2500</v>
      </c>
      <c r="Q496" s="2">
        <f t="shared" si="138"/>
        <v>1103500</v>
      </c>
      <c r="R496" s="2" t="str">
        <f t="shared" si="146"/>
        <v>kai</v>
      </c>
      <c r="S496" s="2" t="str">
        <f t="shared" si="147"/>
        <v>uri</v>
      </c>
      <c r="T496" s="2" t="str">
        <f t="shared" si="148"/>
        <v>kai</v>
      </c>
      <c r="U496" s="2" t="str">
        <f t="shared" si="149"/>
        <v/>
      </c>
      <c r="V496" s="2" t="str">
        <f t="shared" si="150"/>
        <v/>
      </c>
      <c r="W496" s="2">
        <f t="shared" si="153"/>
        <v>88.28</v>
      </c>
      <c r="X496" s="2" t="str">
        <f t="shared" si="151"/>
        <v/>
      </c>
      <c r="Y496" s="6">
        <f t="shared" si="139"/>
        <v>1101000</v>
      </c>
      <c r="Z496" s="6">
        <f t="shared" si="140"/>
        <v>0</v>
      </c>
      <c r="AA496" s="4">
        <f>SUM(P496:$P$759)+$Z$25</f>
        <v>1505000.0000000007</v>
      </c>
      <c r="AB496" s="4">
        <f>SUM(V496:$W$759)</f>
        <v>149505.51999999996</v>
      </c>
      <c r="AC496" s="4">
        <f t="shared" si="152"/>
        <v>404000.0000000007</v>
      </c>
    </row>
    <row r="497" spans="1:29" x14ac:dyDescent="0.15">
      <c r="A497">
        <v>2</v>
      </c>
      <c r="B497" s="1">
        <v>42069</v>
      </c>
      <c r="C497">
        <v>218.5</v>
      </c>
      <c r="D497">
        <v>220.7</v>
      </c>
      <c r="E497">
        <v>218.1</v>
      </c>
      <c r="F497">
        <v>220.7</v>
      </c>
      <c r="G497">
        <v>203737300</v>
      </c>
      <c r="H497" s="2">
        <f t="shared" si="141"/>
        <v>44964822110</v>
      </c>
      <c r="I497">
        <f t="shared" si="135"/>
        <v>3</v>
      </c>
      <c r="J497" t="str">
        <f t="shared" si="142"/>
        <v>高値超、安値超</v>
      </c>
      <c r="L497">
        <f t="shared" si="136"/>
        <v>3</v>
      </c>
      <c r="M497">
        <f t="shared" si="143"/>
        <v>3</v>
      </c>
      <c r="N497">
        <f t="shared" si="144"/>
        <v>-3</v>
      </c>
      <c r="O497" s="2">
        <f t="shared" si="137"/>
        <v>5000</v>
      </c>
      <c r="P497" s="2">
        <f t="shared" si="145"/>
        <v>15000</v>
      </c>
      <c r="Q497" s="2">
        <f t="shared" si="138"/>
        <v>1088500</v>
      </c>
      <c r="R497" s="2" t="str">
        <f t="shared" si="146"/>
        <v>kai</v>
      </c>
      <c r="S497" s="2" t="str">
        <f t="shared" si="147"/>
        <v>uri</v>
      </c>
      <c r="T497" s="2" t="str">
        <f t="shared" si="148"/>
        <v>kai</v>
      </c>
      <c r="U497" s="2">
        <f t="shared" si="149"/>
        <v>1088500</v>
      </c>
      <c r="V497" s="2">
        <f t="shared" si="150"/>
        <v>1512</v>
      </c>
      <c r="W497" s="2">
        <f t="shared" si="153"/>
        <v>174.16</v>
      </c>
      <c r="X497" s="2" t="str">
        <f t="shared" si="151"/>
        <v/>
      </c>
      <c r="Y497" s="6">
        <f t="shared" si="139"/>
        <v>1103500</v>
      </c>
      <c r="Z497" s="6">
        <f t="shared" si="140"/>
        <v>0</v>
      </c>
      <c r="AA497" s="4">
        <f>SUM(P497:$P$759)+$Z$25</f>
        <v>1507500.0000000007</v>
      </c>
      <c r="AB497" s="4">
        <f>SUM(V497:$W$759)</f>
        <v>149417.23999999996</v>
      </c>
      <c r="AC497" s="4">
        <f t="shared" si="152"/>
        <v>404000.0000000007</v>
      </c>
    </row>
    <row r="498" spans="1:29" x14ac:dyDescent="0.15">
      <c r="A498">
        <v>2</v>
      </c>
      <c r="B498" s="1">
        <v>42068</v>
      </c>
      <c r="C498">
        <v>215.8</v>
      </c>
      <c r="D498">
        <v>217.7</v>
      </c>
      <c r="E498">
        <v>215.8</v>
      </c>
      <c r="F498">
        <v>217.7</v>
      </c>
      <c r="G498">
        <v>112914000</v>
      </c>
      <c r="H498" s="2">
        <f t="shared" si="141"/>
        <v>24581377800</v>
      </c>
      <c r="I498">
        <f t="shared" si="135"/>
        <v>1.7999999999999829</v>
      </c>
      <c r="J498" t="str">
        <f t="shared" si="142"/>
        <v>高値超、安値超</v>
      </c>
      <c r="L498">
        <f t="shared" si="136"/>
        <v>-1.7999999999999829</v>
      </c>
      <c r="M498">
        <f t="shared" si="143"/>
        <v>-1.7999999999999829</v>
      </c>
      <c r="N498">
        <f t="shared" si="144"/>
        <v>1.7999999999999829</v>
      </c>
      <c r="O498" s="2">
        <f t="shared" si="137"/>
        <v>5000</v>
      </c>
      <c r="P498" s="2">
        <f t="shared" si="145"/>
        <v>-8999.9999999999145</v>
      </c>
      <c r="Q498" s="2">
        <f t="shared" si="138"/>
        <v>1079500</v>
      </c>
      <c r="R498" s="2" t="str">
        <f t="shared" si="146"/>
        <v>uri</v>
      </c>
      <c r="S498" s="2" t="str">
        <f t="shared" si="147"/>
        <v>kai</v>
      </c>
      <c r="T498" s="2" t="str">
        <f t="shared" si="148"/>
        <v>uri</v>
      </c>
      <c r="U498" s="2" t="str">
        <f t="shared" si="149"/>
        <v/>
      </c>
      <c r="V498" s="2" t="str">
        <f t="shared" si="150"/>
        <v/>
      </c>
      <c r="W498" s="2" t="str">
        <f t="shared" si="153"/>
        <v/>
      </c>
      <c r="X498" s="2">
        <f t="shared" si="151"/>
        <v>86.36</v>
      </c>
      <c r="Y498" s="6">
        <f t="shared" si="139"/>
        <v>1088500</v>
      </c>
      <c r="Z498" s="6">
        <f t="shared" si="140"/>
        <v>0</v>
      </c>
      <c r="AA498" s="4">
        <f>SUM(P498:$P$759)+$Z$25</f>
        <v>1492500.0000000005</v>
      </c>
      <c r="AB498" s="4">
        <f>SUM(V498:$W$759)</f>
        <v>147731.07999999996</v>
      </c>
      <c r="AC498" s="4">
        <f t="shared" si="152"/>
        <v>404000.00000000047</v>
      </c>
    </row>
    <row r="499" spans="1:29" x14ac:dyDescent="0.15">
      <c r="A499">
        <v>2</v>
      </c>
      <c r="B499" s="1">
        <v>42067</v>
      </c>
      <c r="C499">
        <v>216</v>
      </c>
      <c r="D499">
        <v>216.9</v>
      </c>
      <c r="E499">
        <v>215.1</v>
      </c>
      <c r="F499">
        <v>215.9</v>
      </c>
      <c r="G499">
        <v>151044300</v>
      </c>
      <c r="H499" s="2">
        <f t="shared" si="141"/>
        <v>32610464370</v>
      </c>
      <c r="I499">
        <f t="shared" si="135"/>
        <v>-1.9000000000000057</v>
      </c>
      <c r="J499" t="str">
        <f t="shared" si="142"/>
        <v>高値割、安値割</v>
      </c>
      <c r="L499">
        <f t="shared" si="136"/>
        <v>1.9000000000000057</v>
      </c>
      <c r="M499">
        <f t="shared" si="143"/>
        <v>1.9000000000000057</v>
      </c>
      <c r="N499">
        <f t="shared" si="144"/>
        <v>-1.9000000000000057</v>
      </c>
      <c r="O499" s="2">
        <f t="shared" si="137"/>
        <v>5000</v>
      </c>
      <c r="P499" s="2">
        <f t="shared" si="145"/>
        <v>9500.0000000000291</v>
      </c>
      <c r="Q499" s="2">
        <f t="shared" si="138"/>
        <v>1089000</v>
      </c>
      <c r="R499" s="2" t="str">
        <f t="shared" si="146"/>
        <v>uri</v>
      </c>
      <c r="S499" s="2" t="str">
        <f t="shared" si="147"/>
        <v>kai</v>
      </c>
      <c r="T499" s="2" t="str">
        <f t="shared" si="148"/>
        <v>uri</v>
      </c>
      <c r="U499" s="2">
        <f t="shared" si="149"/>
        <v>1089000</v>
      </c>
      <c r="V499" s="2">
        <f t="shared" si="150"/>
        <v>1512</v>
      </c>
      <c r="W499" s="2" t="str">
        <f t="shared" si="153"/>
        <v/>
      </c>
      <c r="X499" s="2">
        <f t="shared" si="151"/>
        <v>174.24</v>
      </c>
      <c r="Y499" s="6">
        <f t="shared" si="139"/>
        <v>1079500</v>
      </c>
      <c r="Z499" s="6">
        <f t="shared" si="140"/>
        <v>0</v>
      </c>
      <c r="AA499" s="4">
        <f>SUM(P499:$P$759)+$Z$25</f>
        <v>1501500.0000000005</v>
      </c>
      <c r="AB499" s="4">
        <f>SUM(V499:$W$759)</f>
        <v>147731.07999999996</v>
      </c>
      <c r="AC499" s="4">
        <f t="shared" si="152"/>
        <v>422000.00000000047</v>
      </c>
    </row>
    <row r="500" spans="1:29" x14ac:dyDescent="0.15">
      <c r="A500">
        <v>2</v>
      </c>
      <c r="B500" s="1">
        <v>42066</v>
      </c>
      <c r="C500">
        <v>220.8</v>
      </c>
      <c r="D500">
        <v>220.8</v>
      </c>
      <c r="E500">
        <v>216.5</v>
      </c>
      <c r="F500">
        <v>217.8</v>
      </c>
      <c r="G500">
        <v>174180300</v>
      </c>
      <c r="H500" s="2">
        <f t="shared" si="141"/>
        <v>37936469340</v>
      </c>
      <c r="I500">
        <f t="shared" si="135"/>
        <v>-2.1999999999999886</v>
      </c>
      <c r="J500" t="str">
        <f t="shared" si="142"/>
        <v>高値割、安値割</v>
      </c>
      <c r="L500">
        <f t="shared" si="136"/>
        <v>-2.1999999999999886</v>
      </c>
      <c r="M500">
        <f t="shared" si="143"/>
        <v>-2.1999999999999886</v>
      </c>
      <c r="N500">
        <f t="shared" si="144"/>
        <v>2.1999999999999886</v>
      </c>
      <c r="O500" s="2">
        <f t="shared" si="137"/>
        <v>5000</v>
      </c>
      <c r="P500" s="2">
        <f t="shared" si="145"/>
        <v>-10999.999999999944</v>
      </c>
      <c r="Q500" s="2">
        <f t="shared" si="138"/>
        <v>1100000</v>
      </c>
      <c r="R500" s="2" t="str">
        <f t="shared" si="146"/>
        <v>kai</v>
      </c>
      <c r="S500" s="2" t="str">
        <f t="shared" si="147"/>
        <v>uri</v>
      </c>
      <c r="T500" s="2" t="str">
        <f t="shared" si="148"/>
        <v>kai</v>
      </c>
      <c r="U500" s="2" t="str">
        <f t="shared" si="149"/>
        <v/>
      </c>
      <c r="V500" s="2" t="str">
        <f t="shared" si="150"/>
        <v/>
      </c>
      <c r="W500" s="2">
        <f t="shared" si="153"/>
        <v>88</v>
      </c>
      <c r="X500" s="2" t="str">
        <f t="shared" si="151"/>
        <v/>
      </c>
      <c r="Y500" s="6">
        <f t="shared" si="139"/>
        <v>1089000</v>
      </c>
      <c r="Z500" s="6">
        <f t="shared" si="140"/>
        <v>0</v>
      </c>
      <c r="AA500" s="4">
        <f>SUM(P500:$P$759)+$Z$25</f>
        <v>1492000.0000000005</v>
      </c>
      <c r="AB500" s="4">
        <f>SUM(V500:$W$759)</f>
        <v>146219.07999999999</v>
      </c>
      <c r="AC500" s="4">
        <f t="shared" si="152"/>
        <v>403000.00000000047</v>
      </c>
    </row>
    <row r="501" spans="1:29" x14ac:dyDescent="0.15">
      <c r="A501">
        <v>2</v>
      </c>
      <c r="B501" s="1">
        <v>42065</v>
      </c>
      <c r="C501">
        <v>221.5</v>
      </c>
      <c r="D501">
        <v>221.8</v>
      </c>
      <c r="E501">
        <v>219.6</v>
      </c>
      <c r="F501">
        <v>220</v>
      </c>
      <c r="G501">
        <v>139441500</v>
      </c>
      <c r="H501" s="2">
        <f t="shared" si="141"/>
        <v>30677130000</v>
      </c>
      <c r="I501">
        <f t="shared" si="135"/>
        <v>-0.5</v>
      </c>
      <c r="J501" t="str">
        <f t="shared" si="142"/>
        <v>高値超、安値超</v>
      </c>
      <c r="L501">
        <f t="shared" si="136"/>
        <v>-0.5</v>
      </c>
      <c r="M501">
        <f t="shared" si="143"/>
        <v>-0.5</v>
      </c>
      <c r="N501">
        <f t="shared" si="144"/>
        <v>0.5</v>
      </c>
      <c r="O501" s="2">
        <f t="shared" si="137"/>
        <v>5000</v>
      </c>
      <c r="P501" s="2">
        <f t="shared" si="145"/>
        <v>-2500</v>
      </c>
      <c r="Q501" s="2">
        <f t="shared" si="138"/>
        <v>1102500</v>
      </c>
      <c r="R501" s="2" t="str">
        <f t="shared" si="146"/>
        <v>kai</v>
      </c>
      <c r="S501" s="2" t="str">
        <f t="shared" si="147"/>
        <v>uri</v>
      </c>
      <c r="T501" s="2" t="str">
        <f t="shared" si="148"/>
        <v>kai</v>
      </c>
      <c r="U501" s="2" t="str">
        <f t="shared" si="149"/>
        <v/>
      </c>
      <c r="V501" s="2" t="str">
        <f t="shared" si="150"/>
        <v/>
      </c>
      <c r="W501" s="2">
        <f t="shared" si="153"/>
        <v>88.2</v>
      </c>
      <c r="X501" s="2" t="str">
        <f t="shared" si="151"/>
        <v/>
      </c>
      <c r="Y501" s="6">
        <f t="shared" si="139"/>
        <v>1100000</v>
      </c>
      <c r="Z501" s="6">
        <f t="shared" si="140"/>
        <v>0</v>
      </c>
      <c r="AA501" s="4">
        <f>SUM(P501:$P$759)+$Z$25</f>
        <v>1503000.0000000005</v>
      </c>
      <c r="AB501" s="4">
        <f>SUM(V501:$W$759)</f>
        <v>146131.07999999999</v>
      </c>
      <c r="AC501" s="4">
        <f t="shared" si="152"/>
        <v>403000.00000000047</v>
      </c>
    </row>
    <row r="502" spans="1:29" x14ac:dyDescent="0.15">
      <c r="A502">
        <v>2</v>
      </c>
      <c r="B502" s="1">
        <v>42062</v>
      </c>
      <c r="C502">
        <v>220.6</v>
      </c>
      <c r="D502">
        <v>221.5</v>
      </c>
      <c r="E502">
        <v>218.5</v>
      </c>
      <c r="F502">
        <v>220.5</v>
      </c>
      <c r="G502">
        <v>242310800</v>
      </c>
      <c r="H502" s="2">
        <f t="shared" si="141"/>
        <v>53429531400</v>
      </c>
      <c r="I502">
        <f t="shared" si="135"/>
        <v>0.40000000000000568</v>
      </c>
      <c r="J502" t="str">
        <f t="shared" si="142"/>
        <v>高値超、安値超</v>
      </c>
      <c r="L502">
        <f t="shared" si="136"/>
        <v>0.40000000000000568</v>
      </c>
      <c r="M502">
        <f t="shared" si="143"/>
        <v>0.40000000000000568</v>
      </c>
      <c r="N502">
        <f t="shared" si="144"/>
        <v>0.40000000000000568</v>
      </c>
      <c r="O502" s="2">
        <f t="shared" si="137"/>
        <v>5000</v>
      </c>
      <c r="P502" s="2">
        <f t="shared" si="145"/>
        <v>2000.0000000000284</v>
      </c>
      <c r="Q502" s="2">
        <f t="shared" si="138"/>
        <v>1100500</v>
      </c>
      <c r="R502" s="2" t="str">
        <f t="shared" si="146"/>
        <v>kai</v>
      </c>
      <c r="S502" s="2" t="str">
        <f t="shared" si="147"/>
        <v>kai</v>
      </c>
      <c r="T502" s="2" t="str">
        <f t="shared" si="148"/>
        <v>kai</v>
      </c>
      <c r="U502" s="2" t="str">
        <f t="shared" si="149"/>
        <v/>
      </c>
      <c r="V502" s="2" t="str">
        <f t="shared" si="150"/>
        <v/>
      </c>
      <c r="W502" s="2">
        <f t="shared" si="153"/>
        <v>88.04</v>
      </c>
      <c r="X502" s="2" t="str">
        <f t="shared" si="151"/>
        <v/>
      </c>
      <c r="Y502" s="6">
        <f t="shared" si="139"/>
        <v>1102500</v>
      </c>
      <c r="Z502" s="6">
        <f t="shared" si="140"/>
        <v>0</v>
      </c>
      <c r="AA502" s="4">
        <f>SUM(P502:$P$759)+$Z$25</f>
        <v>1505500.0000000005</v>
      </c>
      <c r="AB502" s="4">
        <f>SUM(V502:$W$759)</f>
        <v>146042.87999999998</v>
      </c>
      <c r="AC502" s="4">
        <f t="shared" si="152"/>
        <v>403000.00000000047</v>
      </c>
    </row>
    <row r="503" spans="1:29" x14ac:dyDescent="0.15">
      <c r="A503">
        <v>2</v>
      </c>
      <c r="B503" s="1">
        <v>42061</v>
      </c>
      <c r="C503">
        <v>218.7</v>
      </c>
      <c r="D503">
        <v>220.3</v>
      </c>
      <c r="E503">
        <v>218.3</v>
      </c>
      <c r="F503">
        <v>220.1</v>
      </c>
      <c r="G503">
        <v>192281200</v>
      </c>
      <c r="H503" s="2">
        <f t="shared" si="141"/>
        <v>42321092120</v>
      </c>
      <c r="I503">
        <f t="shared" si="135"/>
        <v>1.1999999999999886</v>
      </c>
      <c r="J503" t="str">
        <f t="shared" si="142"/>
        <v/>
      </c>
      <c r="L503">
        <f t="shared" si="136"/>
        <v>1.1999999999999886</v>
      </c>
      <c r="M503">
        <f t="shared" si="143"/>
        <v>1.1999999999999886</v>
      </c>
      <c r="N503">
        <f t="shared" si="144"/>
        <v>-1.1999999999999886</v>
      </c>
      <c r="O503" s="2">
        <f t="shared" si="137"/>
        <v>5000</v>
      </c>
      <c r="P503" s="2">
        <f t="shared" si="145"/>
        <v>5999.9999999999436</v>
      </c>
      <c r="Q503" s="2">
        <f t="shared" si="138"/>
        <v>1094500</v>
      </c>
      <c r="R503" s="2" t="str">
        <f t="shared" si="146"/>
        <v>kai</v>
      </c>
      <c r="S503" s="2" t="str">
        <f t="shared" si="147"/>
        <v>uri</v>
      </c>
      <c r="T503" s="2" t="str">
        <f t="shared" si="148"/>
        <v>kai</v>
      </c>
      <c r="U503" s="2" t="str">
        <f t="shared" si="149"/>
        <v/>
      </c>
      <c r="V503" s="2" t="str">
        <f t="shared" si="150"/>
        <v/>
      </c>
      <c r="W503" s="2">
        <f t="shared" si="153"/>
        <v>87.56</v>
      </c>
      <c r="X503" s="2" t="str">
        <f t="shared" si="151"/>
        <v/>
      </c>
      <c r="Y503" s="6">
        <f t="shared" si="139"/>
        <v>1100500</v>
      </c>
      <c r="Z503" s="6">
        <f t="shared" si="140"/>
        <v>0</v>
      </c>
      <c r="AA503" s="4">
        <f>SUM(P503:$P$759)+$Z$25</f>
        <v>1503500.0000000005</v>
      </c>
      <c r="AB503" s="4">
        <f>SUM(V503:$W$759)</f>
        <v>145954.84</v>
      </c>
      <c r="AC503" s="4">
        <f t="shared" si="152"/>
        <v>403000.00000000047</v>
      </c>
    </row>
    <row r="504" spans="1:29" x14ac:dyDescent="0.15">
      <c r="A504">
        <v>2</v>
      </c>
      <c r="B504" s="1">
        <v>42060</v>
      </c>
      <c r="C504">
        <v>219.9</v>
      </c>
      <c r="D504">
        <v>220.8</v>
      </c>
      <c r="E504">
        <v>218.1</v>
      </c>
      <c r="F504">
        <v>218.9</v>
      </c>
      <c r="G504">
        <v>175941200</v>
      </c>
      <c r="H504" s="2">
        <f t="shared" si="141"/>
        <v>38513528680</v>
      </c>
      <c r="I504">
        <f t="shared" si="135"/>
        <v>-9.9999999999994316E-2</v>
      </c>
      <c r="J504" t="str">
        <f t="shared" si="142"/>
        <v>高値超、安値超</v>
      </c>
      <c r="L504">
        <f t="shared" si="136"/>
        <v>-9.9999999999994316E-2</v>
      </c>
      <c r="M504">
        <f t="shared" si="143"/>
        <v>-9.9999999999994316E-2</v>
      </c>
      <c r="N504">
        <f t="shared" si="144"/>
        <v>9.9999999999994316E-2</v>
      </c>
      <c r="O504" s="2">
        <f t="shared" si="137"/>
        <v>5000</v>
      </c>
      <c r="P504" s="2">
        <f t="shared" si="145"/>
        <v>-499.99999999997158</v>
      </c>
      <c r="Q504" s="2">
        <f t="shared" si="138"/>
        <v>1095000</v>
      </c>
      <c r="R504" s="2" t="str">
        <f t="shared" si="146"/>
        <v>kai</v>
      </c>
      <c r="S504" s="2" t="str">
        <f t="shared" si="147"/>
        <v>uri</v>
      </c>
      <c r="T504" s="2" t="str">
        <f t="shared" si="148"/>
        <v>kai</v>
      </c>
      <c r="U504" s="2" t="str">
        <f t="shared" si="149"/>
        <v/>
      </c>
      <c r="V504" s="2" t="str">
        <f t="shared" si="150"/>
        <v/>
      </c>
      <c r="W504" s="2">
        <f t="shared" si="153"/>
        <v>87.6</v>
      </c>
      <c r="X504" s="2" t="str">
        <f t="shared" si="151"/>
        <v/>
      </c>
      <c r="Y504" s="6">
        <f t="shared" si="139"/>
        <v>1094500</v>
      </c>
      <c r="Z504" s="6">
        <f t="shared" si="140"/>
        <v>0</v>
      </c>
      <c r="AA504" s="4">
        <f>SUM(P504:$P$759)+$Z$25</f>
        <v>1497500.0000000005</v>
      </c>
      <c r="AB504" s="4">
        <f>SUM(V504:$W$759)</f>
        <v>145867.28</v>
      </c>
      <c r="AC504" s="4">
        <f t="shared" si="152"/>
        <v>403000.00000000047</v>
      </c>
    </row>
    <row r="505" spans="1:29" x14ac:dyDescent="0.15">
      <c r="A505">
        <v>2</v>
      </c>
      <c r="B505" s="1">
        <v>42059</v>
      </c>
      <c r="C505">
        <v>217.4</v>
      </c>
      <c r="D505">
        <v>220.3</v>
      </c>
      <c r="E505">
        <v>217.4</v>
      </c>
      <c r="F505">
        <v>219</v>
      </c>
      <c r="G505">
        <v>221587700</v>
      </c>
      <c r="H505" s="2">
        <f t="shared" si="141"/>
        <v>48527706300</v>
      </c>
      <c r="I505">
        <f t="shared" si="135"/>
        <v>0.30000000000001137</v>
      </c>
      <c r="J505" t="str">
        <f t="shared" si="142"/>
        <v>高値超、安値超</v>
      </c>
      <c r="L505">
        <f t="shared" si="136"/>
        <v>0.30000000000001137</v>
      </c>
      <c r="M505">
        <f t="shared" si="143"/>
        <v>0.30000000000001137</v>
      </c>
      <c r="N505">
        <f t="shared" si="144"/>
        <v>0.30000000000001137</v>
      </c>
      <c r="O505" s="2">
        <f t="shared" si="137"/>
        <v>5000</v>
      </c>
      <c r="P505" s="2">
        <f t="shared" si="145"/>
        <v>1500.0000000000568</v>
      </c>
      <c r="Q505" s="2">
        <f t="shared" si="138"/>
        <v>1093500</v>
      </c>
      <c r="R505" s="2" t="str">
        <f t="shared" si="146"/>
        <v>kai</v>
      </c>
      <c r="S505" s="2" t="str">
        <f t="shared" si="147"/>
        <v>kai</v>
      </c>
      <c r="T505" s="2" t="str">
        <f t="shared" si="148"/>
        <v>kai</v>
      </c>
      <c r="U505" s="2" t="str">
        <f t="shared" si="149"/>
        <v/>
      </c>
      <c r="V505" s="2" t="str">
        <f t="shared" si="150"/>
        <v/>
      </c>
      <c r="W505" s="2">
        <f t="shared" si="153"/>
        <v>87.48</v>
      </c>
      <c r="X505" s="2" t="str">
        <f t="shared" si="151"/>
        <v/>
      </c>
      <c r="Y505" s="6">
        <f t="shared" si="139"/>
        <v>1095000</v>
      </c>
      <c r="Z505" s="6">
        <f t="shared" si="140"/>
        <v>0</v>
      </c>
      <c r="AA505" s="4">
        <f>SUM(P505:$P$759)+$Z$25</f>
        <v>1498000.0000000005</v>
      </c>
      <c r="AB505" s="4">
        <f>SUM(V505:$W$759)</f>
        <v>145779.67999999996</v>
      </c>
      <c r="AC505" s="4">
        <f t="shared" si="152"/>
        <v>403000.00000000047</v>
      </c>
    </row>
    <row r="506" spans="1:29" x14ac:dyDescent="0.15">
      <c r="A506">
        <v>2</v>
      </c>
      <c r="B506" s="1">
        <v>42058</v>
      </c>
      <c r="C506">
        <v>219.1</v>
      </c>
      <c r="D506">
        <v>220</v>
      </c>
      <c r="E506">
        <v>214.6</v>
      </c>
      <c r="F506">
        <v>218.7</v>
      </c>
      <c r="G506">
        <v>304239400</v>
      </c>
      <c r="H506" s="2">
        <f t="shared" si="141"/>
        <v>66537156780</v>
      </c>
      <c r="I506">
        <f t="shared" si="135"/>
        <v>1.6999999999999886</v>
      </c>
      <c r="J506" t="str">
        <f t="shared" si="142"/>
        <v/>
      </c>
      <c r="L506">
        <f t="shared" si="136"/>
        <v>1.6999999999999886</v>
      </c>
      <c r="M506">
        <f t="shared" si="143"/>
        <v>1.6999999999999886</v>
      </c>
      <c r="N506">
        <f t="shared" si="144"/>
        <v>-1.6999999999999886</v>
      </c>
      <c r="O506" s="2">
        <f t="shared" si="137"/>
        <v>5000</v>
      </c>
      <c r="P506" s="2">
        <f t="shared" si="145"/>
        <v>8499.9999999999436</v>
      </c>
      <c r="Q506" s="2">
        <f t="shared" si="138"/>
        <v>1085000</v>
      </c>
      <c r="R506" s="2" t="str">
        <f t="shared" si="146"/>
        <v>kai</v>
      </c>
      <c r="S506" s="2" t="str">
        <f t="shared" si="147"/>
        <v>uri</v>
      </c>
      <c r="T506" s="2" t="str">
        <f t="shared" si="148"/>
        <v>kai</v>
      </c>
      <c r="U506" s="2" t="str">
        <f t="shared" si="149"/>
        <v/>
      </c>
      <c r="V506" s="2" t="str">
        <f t="shared" si="150"/>
        <v/>
      </c>
      <c r="W506" s="2">
        <f t="shared" si="153"/>
        <v>86.8</v>
      </c>
      <c r="X506" s="2" t="str">
        <f t="shared" si="151"/>
        <v/>
      </c>
      <c r="Y506" s="6">
        <f t="shared" si="139"/>
        <v>1093500</v>
      </c>
      <c r="Z506" s="6">
        <f t="shared" si="140"/>
        <v>0</v>
      </c>
      <c r="AA506" s="4">
        <f>SUM(P506:$P$759)+$Z$25</f>
        <v>1496500.0000000005</v>
      </c>
      <c r="AB506" s="4">
        <f>SUM(V506:$W$759)</f>
        <v>145692.19999999998</v>
      </c>
      <c r="AC506" s="4">
        <f t="shared" si="152"/>
        <v>403000.00000000047</v>
      </c>
    </row>
    <row r="507" spans="1:29" x14ac:dyDescent="0.15">
      <c r="A507">
        <v>2</v>
      </c>
      <c r="B507" s="1">
        <v>42055</v>
      </c>
      <c r="C507">
        <v>218.8</v>
      </c>
      <c r="D507">
        <v>218.8</v>
      </c>
      <c r="E507">
        <v>215</v>
      </c>
      <c r="F507">
        <v>217</v>
      </c>
      <c r="G507">
        <v>230692100</v>
      </c>
      <c r="H507" s="2">
        <f t="shared" si="141"/>
        <v>50060185700</v>
      </c>
      <c r="I507">
        <f t="shared" si="135"/>
        <v>-1.1999999999999886</v>
      </c>
      <c r="J507" t="str">
        <f t="shared" si="142"/>
        <v>高値超、安値超</v>
      </c>
      <c r="L507">
        <f t="shared" si="136"/>
        <v>-1.1999999999999886</v>
      </c>
      <c r="M507">
        <f t="shared" si="143"/>
        <v>-1.1999999999999886</v>
      </c>
      <c r="N507">
        <f t="shared" si="144"/>
        <v>1.1999999999999886</v>
      </c>
      <c r="O507" s="2">
        <f t="shared" si="137"/>
        <v>5000</v>
      </c>
      <c r="P507" s="2">
        <f t="shared" si="145"/>
        <v>-5999.9999999999436</v>
      </c>
      <c r="Q507" s="2">
        <f t="shared" si="138"/>
        <v>1091000</v>
      </c>
      <c r="R507" s="2" t="str">
        <f t="shared" si="146"/>
        <v>kai</v>
      </c>
      <c r="S507" s="2" t="str">
        <f t="shared" si="147"/>
        <v>uri</v>
      </c>
      <c r="T507" s="2" t="str">
        <f t="shared" si="148"/>
        <v>kai</v>
      </c>
      <c r="U507" s="2" t="str">
        <f t="shared" si="149"/>
        <v/>
      </c>
      <c r="V507" s="2" t="str">
        <f t="shared" si="150"/>
        <v/>
      </c>
      <c r="W507" s="2">
        <f t="shared" si="153"/>
        <v>87.28</v>
      </c>
      <c r="X507" s="2" t="str">
        <f t="shared" si="151"/>
        <v/>
      </c>
      <c r="Y507" s="6">
        <f t="shared" si="139"/>
        <v>1085000</v>
      </c>
      <c r="Z507" s="6">
        <f t="shared" si="140"/>
        <v>0</v>
      </c>
      <c r="AA507" s="4">
        <f>SUM(P507:$P$759)+$Z$25</f>
        <v>1488000.0000000005</v>
      </c>
      <c r="AB507" s="4">
        <f>SUM(V507:$W$759)</f>
        <v>145605.4</v>
      </c>
      <c r="AC507" s="4">
        <f t="shared" si="152"/>
        <v>403000.00000000047</v>
      </c>
    </row>
    <row r="508" spans="1:29" x14ac:dyDescent="0.15">
      <c r="A508">
        <v>2</v>
      </c>
      <c r="B508" s="1">
        <v>42054</v>
      </c>
      <c r="C508">
        <v>212.4</v>
      </c>
      <c r="D508">
        <v>218.7</v>
      </c>
      <c r="E508">
        <v>212.4</v>
      </c>
      <c r="F508">
        <v>218.2</v>
      </c>
      <c r="G508">
        <v>393934600</v>
      </c>
      <c r="H508" s="2">
        <f t="shared" si="141"/>
        <v>85956529720</v>
      </c>
      <c r="I508">
        <f t="shared" si="135"/>
        <v>7.5999999999999943</v>
      </c>
      <c r="J508" t="str">
        <f t="shared" si="142"/>
        <v>高値超、安値超</v>
      </c>
      <c r="L508">
        <f t="shared" si="136"/>
        <v>7.5999999999999943</v>
      </c>
      <c r="M508">
        <f t="shared" si="143"/>
        <v>7.5999999999999943</v>
      </c>
      <c r="N508">
        <f t="shared" si="144"/>
        <v>-7.5999999999999943</v>
      </c>
      <c r="O508" s="2">
        <f t="shared" si="137"/>
        <v>5000</v>
      </c>
      <c r="P508" s="2">
        <f t="shared" si="145"/>
        <v>37999.999999999971</v>
      </c>
      <c r="Q508" s="2">
        <f t="shared" si="138"/>
        <v>1053000</v>
      </c>
      <c r="R508" s="2" t="str">
        <f t="shared" si="146"/>
        <v>kai</v>
      </c>
      <c r="S508" s="2" t="str">
        <f t="shared" si="147"/>
        <v>uri</v>
      </c>
      <c r="T508" s="2" t="str">
        <f t="shared" si="148"/>
        <v>kai</v>
      </c>
      <c r="U508" s="2" t="str">
        <f t="shared" si="149"/>
        <v/>
      </c>
      <c r="V508" s="2" t="str">
        <f t="shared" si="150"/>
        <v/>
      </c>
      <c r="W508" s="2">
        <f t="shared" si="153"/>
        <v>84.24</v>
      </c>
      <c r="X508" s="2" t="str">
        <f t="shared" si="151"/>
        <v/>
      </c>
      <c r="Y508" s="6">
        <f t="shared" si="139"/>
        <v>1091000</v>
      </c>
      <c r="Z508" s="6">
        <f t="shared" si="140"/>
        <v>0</v>
      </c>
      <c r="AA508" s="4">
        <f>SUM(P508:$P$759)+$Z$25</f>
        <v>1494000.0000000002</v>
      </c>
      <c r="AB508" s="4">
        <f>SUM(V508:$W$759)</f>
        <v>145518.11999999997</v>
      </c>
      <c r="AC508" s="4">
        <f t="shared" si="152"/>
        <v>403000.00000000023</v>
      </c>
    </row>
    <row r="509" spans="1:29" x14ac:dyDescent="0.15">
      <c r="A509">
        <v>2</v>
      </c>
      <c r="B509" s="1">
        <v>42053</v>
      </c>
      <c r="C509">
        <v>208.9</v>
      </c>
      <c r="D509">
        <v>211</v>
      </c>
      <c r="E509">
        <v>208.8</v>
      </c>
      <c r="F509">
        <v>210.6</v>
      </c>
      <c r="G509">
        <v>242489900</v>
      </c>
      <c r="H509" s="2">
        <f t="shared" si="141"/>
        <v>51068372940</v>
      </c>
      <c r="I509">
        <f t="shared" si="135"/>
        <v>2.9000000000000057</v>
      </c>
      <c r="J509" t="str">
        <f t="shared" si="142"/>
        <v>高値超、安値超</v>
      </c>
      <c r="L509">
        <f t="shared" si="136"/>
        <v>2.9000000000000057</v>
      </c>
      <c r="M509">
        <f t="shared" si="143"/>
        <v>2.9000000000000057</v>
      </c>
      <c r="N509">
        <f t="shared" si="144"/>
        <v>-2.9000000000000057</v>
      </c>
      <c r="O509" s="2">
        <f t="shared" si="137"/>
        <v>5000</v>
      </c>
      <c r="P509" s="2">
        <f t="shared" si="145"/>
        <v>14500.000000000029</v>
      </c>
      <c r="Q509" s="2">
        <f t="shared" si="138"/>
        <v>1038500</v>
      </c>
      <c r="R509" s="2" t="str">
        <f t="shared" si="146"/>
        <v>kai</v>
      </c>
      <c r="S509" s="2" t="str">
        <f t="shared" si="147"/>
        <v>uri</v>
      </c>
      <c r="T509" s="2" t="str">
        <f t="shared" si="148"/>
        <v>kai</v>
      </c>
      <c r="U509" s="2" t="str">
        <f t="shared" si="149"/>
        <v/>
      </c>
      <c r="V509" s="2" t="str">
        <f t="shared" si="150"/>
        <v/>
      </c>
      <c r="W509" s="2">
        <f t="shared" si="153"/>
        <v>83.08</v>
      </c>
      <c r="X509" s="2" t="str">
        <f t="shared" si="151"/>
        <v/>
      </c>
      <c r="Y509" s="6">
        <f t="shared" si="139"/>
        <v>1053000</v>
      </c>
      <c r="Z509" s="6">
        <f t="shared" si="140"/>
        <v>0</v>
      </c>
      <c r="AA509" s="4">
        <f>SUM(P509:$P$759)+$Z$25</f>
        <v>1456000.0000000005</v>
      </c>
      <c r="AB509" s="4">
        <f>SUM(V509:$W$759)</f>
        <v>145433.87999999998</v>
      </c>
      <c r="AC509" s="4">
        <f t="shared" si="152"/>
        <v>403000.00000000047</v>
      </c>
    </row>
    <row r="510" spans="1:29" x14ac:dyDescent="0.15">
      <c r="A510">
        <v>2</v>
      </c>
      <c r="B510" s="1">
        <v>42052</v>
      </c>
      <c r="C510">
        <v>206.3</v>
      </c>
      <c r="D510">
        <v>208.5</v>
      </c>
      <c r="E510">
        <v>206.2</v>
      </c>
      <c r="F510">
        <v>207.7</v>
      </c>
      <c r="G510">
        <v>187409900</v>
      </c>
      <c r="H510" s="2">
        <f t="shared" si="141"/>
        <v>38925036230</v>
      </c>
      <c r="I510">
        <f t="shared" si="135"/>
        <v>1</v>
      </c>
      <c r="J510" t="str">
        <f t="shared" si="142"/>
        <v>高値超、安値超</v>
      </c>
      <c r="L510">
        <f t="shared" si="136"/>
        <v>1</v>
      </c>
      <c r="M510">
        <f t="shared" si="143"/>
        <v>1</v>
      </c>
      <c r="N510">
        <f t="shared" si="144"/>
        <v>-1</v>
      </c>
      <c r="O510" s="2">
        <f t="shared" si="137"/>
        <v>5000</v>
      </c>
      <c r="P510" s="2">
        <f t="shared" si="145"/>
        <v>5000</v>
      </c>
      <c r="Q510" s="2">
        <f t="shared" si="138"/>
        <v>1033500</v>
      </c>
      <c r="R510" s="2" t="str">
        <f t="shared" si="146"/>
        <v>kai</v>
      </c>
      <c r="S510" s="2" t="str">
        <f t="shared" si="147"/>
        <v>uri</v>
      </c>
      <c r="T510" s="2" t="str">
        <f t="shared" si="148"/>
        <v>kai</v>
      </c>
      <c r="U510" s="2" t="str">
        <f t="shared" si="149"/>
        <v/>
      </c>
      <c r="V510" s="2" t="str">
        <f t="shared" si="150"/>
        <v/>
      </c>
      <c r="W510" s="2">
        <f t="shared" si="153"/>
        <v>82.68</v>
      </c>
      <c r="X510" s="2" t="str">
        <f t="shared" si="151"/>
        <v/>
      </c>
      <c r="Y510" s="6">
        <f t="shared" si="139"/>
        <v>1038500</v>
      </c>
      <c r="Z510" s="6">
        <f t="shared" si="140"/>
        <v>0</v>
      </c>
      <c r="AA510" s="4">
        <f>SUM(P510:$P$759)+$Z$25</f>
        <v>1441500.0000000005</v>
      </c>
      <c r="AB510" s="4">
        <f>SUM(V510:$W$759)</f>
        <v>145350.79999999996</v>
      </c>
      <c r="AC510" s="4">
        <f t="shared" si="152"/>
        <v>403000.00000000047</v>
      </c>
    </row>
    <row r="511" spans="1:29" x14ac:dyDescent="0.15">
      <c r="A511">
        <v>2</v>
      </c>
      <c r="B511" s="1">
        <v>42051</v>
      </c>
      <c r="C511">
        <v>204.3</v>
      </c>
      <c r="D511">
        <v>207.8</v>
      </c>
      <c r="E511">
        <v>204.3</v>
      </c>
      <c r="F511">
        <v>206.7</v>
      </c>
      <c r="G511">
        <v>215548100</v>
      </c>
      <c r="H511" s="2">
        <f t="shared" si="141"/>
        <v>44553792270</v>
      </c>
      <c r="I511">
        <f t="shared" si="135"/>
        <v>3.2999999999999829</v>
      </c>
      <c r="J511" t="str">
        <f t="shared" si="142"/>
        <v>高値超、安値超</v>
      </c>
      <c r="L511">
        <f t="shared" si="136"/>
        <v>3.2999999999999829</v>
      </c>
      <c r="M511">
        <f t="shared" si="143"/>
        <v>3.2999999999999829</v>
      </c>
      <c r="N511">
        <f t="shared" si="144"/>
        <v>-3.2999999999999829</v>
      </c>
      <c r="O511" s="2">
        <f t="shared" si="137"/>
        <v>5000</v>
      </c>
      <c r="P511" s="2">
        <f t="shared" si="145"/>
        <v>16499.999999999916</v>
      </c>
      <c r="Q511" s="2">
        <f t="shared" si="138"/>
        <v>1017000</v>
      </c>
      <c r="R511" s="2" t="str">
        <f t="shared" si="146"/>
        <v>kai</v>
      </c>
      <c r="S511" s="2" t="str">
        <f t="shared" si="147"/>
        <v>uri</v>
      </c>
      <c r="T511" s="2" t="str">
        <f t="shared" si="148"/>
        <v>kai</v>
      </c>
      <c r="U511" s="2" t="str">
        <f t="shared" si="149"/>
        <v/>
      </c>
      <c r="V511" s="2" t="str">
        <f t="shared" si="150"/>
        <v/>
      </c>
      <c r="W511" s="2">
        <f t="shared" si="153"/>
        <v>81.36</v>
      </c>
      <c r="X511" s="2" t="str">
        <f t="shared" si="151"/>
        <v/>
      </c>
      <c r="Y511" s="6">
        <f t="shared" si="139"/>
        <v>1033500</v>
      </c>
      <c r="Z511" s="6">
        <f t="shared" si="140"/>
        <v>0</v>
      </c>
      <c r="AA511" s="4">
        <f>SUM(P511:$P$759)+$Z$25</f>
        <v>1436500.0000000005</v>
      </c>
      <c r="AB511" s="4">
        <f>SUM(V511:$W$759)</f>
        <v>145268.11999999997</v>
      </c>
      <c r="AC511" s="4">
        <f t="shared" si="152"/>
        <v>403000.00000000047</v>
      </c>
    </row>
    <row r="512" spans="1:29" x14ac:dyDescent="0.15">
      <c r="A512">
        <v>2</v>
      </c>
      <c r="B512" s="1">
        <v>42048</v>
      </c>
      <c r="C512">
        <v>202.6</v>
      </c>
      <c r="D512">
        <v>203.7</v>
      </c>
      <c r="E512">
        <v>202.2</v>
      </c>
      <c r="F512">
        <v>203.4</v>
      </c>
      <c r="G512">
        <v>168640900</v>
      </c>
      <c r="H512" s="2">
        <f t="shared" si="141"/>
        <v>34301559060</v>
      </c>
      <c r="I512">
        <f t="shared" si="135"/>
        <v>1</v>
      </c>
      <c r="J512" t="str">
        <f t="shared" si="142"/>
        <v>高値超、安値超</v>
      </c>
      <c r="L512">
        <f t="shared" si="136"/>
        <v>1</v>
      </c>
      <c r="M512">
        <f t="shared" si="143"/>
        <v>1</v>
      </c>
      <c r="N512">
        <f t="shared" si="144"/>
        <v>-1</v>
      </c>
      <c r="O512" s="2">
        <f t="shared" si="137"/>
        <v>5000</v>
      </c>
      <c r="P512" s="2">
        <f t="shared" si="145"/>
        <v>5000</v>
      </c>
      <c r="Q512" s="2">
        <f t="shared" si="138"/>
        <v>1012000</v>
      </c>
      <c r="R512" s="2" t="str">
        <f t="shared" si="146"/>
        <v>kai</v>
      </c>
      <c r="S512" s="2" t="str">
        <f t="shared" si="147"/>
        <v>uri</v>
      </c>
      <c r="T512" s="2" t="str">
        <f t="shared" si="148"/>
        <v>kai</v>
      </c>
      <c r="U512" s="2" t="str">
        <f t="shared" si="149"/>
        <v/>
      </c>
      <c r="V512" s="2" t="str">
        <f t="shared" si="150"/>
        <v/>
      </c>
      <c r="W512" s="2">
        <f t="shared" si="153"/>
        <v>80.959999999999994</v>
      </c>
      <c r="X512" s="2" t="str">
        <f t="shared" si="151"/>
        <v/>
      </c>
      <c r="Y512" s="6">
        <f t="shared" si="139"/>
        <v>1017000</v>
      </c>
      <c r="Z512" s="6">
        <f t="shared" si="140"/>
        <v>0</v>
      </c>
      <c r="AA512" s="4">
        <f>SUM(P512:$P$759)+$Z$25</f>
        <v>1420000.0000000005</v>
      </c>
      <c r="AB512" s="4">
        <f>SUM(V512:$W$759)</f>
        <v>145186.75999999998</v>
      </c>
      <c r="AC512" s="4">
        <f t="shared" si="152"/>
        <v>403000.00000000047</v>
      </c>
    </row>
    <row r="513" spans="1:29" x14ac:dyDescent="0.15">
      <c r="A513">
        <v>2</v>
      </c>
      <c r="B513" s="1">
        <v>42047</v>
      </c>
      <c r="C513">
        <v>201.7</v>
      </c>
      <c r="D513">
        <v>202.6</v>
      </c>
      <c r="E513">
        <v>200.9</v>
      </c>
      <c r="F513">
        <v>202.4</v>
      </c>
      <c r="G513">
        <v>177581200</v>
      </c>
      <c r="H513" s="2">
        <f t="shared" si="141"/>
        <v>35942434880</v>
      </c>
      <c r="I513">
        <f t="shared" si="135"/>
        <v>2.5</v>
      </c>
      <c r="J513" t="str">
        <f t="shared" si="142"/>
        <v>高値超、安値超</v>
      </c>
      <c r="L513">
        <f t="shared" si="136"/>
        <v>2.5</v>
      </c>
      <c r="M513">
        <f t="shared" si="143"/>
        <v>2.5</v>
      </c>
      <c r="N513">
        <f t="shared" si="144"/>
        <v>2.5</v>
      </c>
      <c r="O513" s="2">
        <f t="shared" si="137"/>
        <v>5000</v>
      </c>
      <c r="P513" s="2">
        <f t="shared" si="145"/>
        <v>12500</v>
      </c>
      <c r="Q513" s="2">
        <f t="shared" si="138"/>
        <v>999500</v>
      </c>
      <c r="R513" s="2" t="str">
        <f t="shared" si="146"/>
        <v>kai</v>
      </c>
      <c r="S513" s="2" t="str">
        <f t="shared" si="147"/>
        <v>kai</v>
      </c>
      <c r="T513" s="2" t="str">
        <f t="shared" si="148"/>
        <v>kai</v>
      </c>
      <c r="U513" s="2" t="str">
        <f t="shared" si="149"/>
        <v/>
      </c>
      <c r="V513" s="2" t="str">
        <f t="shared" si="150"/>
        <v/>
      </c>
      <c r="W513" s="2">
        <f t="shared" si="153"/>
        <v>79.959999999999994</v>
      </c>
      <c r="X513" s="2" t="str">
        <f t="shared" si="151"/>
        <v/>
      </c>
      <c r="Y513" s="6">
        <f t="shared" si="139"/>
        <v>1012000</v>
      </c>
      <c r="Z513" s="6">
        <f t="shared" si="140"/>
        <v>0</v>
      </c>
      <c r="AA513" s="4">
        <f>SUM(P513:$P$759)+$Z$25</f>
        <v>1415000.0000000005</v>
      </c>
      <c r="AB513" s="4">
        <f>SUM(V513:$W$759)</f>
        <v>145105.79999999999</v>
      </c>
      <c r="AC513" s="4">
        <f t="shared" si="152"/>
        <v>403000.00000000047</v>
      </c>
    </row>
    <row r="514" spans="1:29" x14ac:dyDescent="0.15">
      <c r="A514">
        <v>2</v>
      </c>
      <c r="B514" s="1">
        <v>42045</v>
      </c>
      <c r="C514">
        <v>199.6</v>
      </c>
      <c r="D514">
        <v>200</v>
      </c>
      <c r="E514">
        <v>199</v>
      </c>
      <c r="F514">
        <v>199.9</v>
      </c>
      <c r="G514">
        <v>91129800</v>
      </c>
      <c r="H514" s="2">
        <f t="shared" si="141"/>
        <v>18216847020</v>
      </c>
      <c r="I514">
        <f t="shared" si="135"/>
        <v>0</v>
      </c>
      <c r="J514" t="str">
        <f t="shared" si="142"/>
        <v/>
      </c>
      <c r="L514">
        <f t="shared" si="136"/>
        <v>0</v>
      </c>
      <c r="M514">
        <f t="shared" si="143"/>
        <v>0</v>
      </c>
      <c r="N514">
        <f t="shared" si="144"/>
        <v>0</v>
      </c>
      <c r="O514" s="2">
        <f t="shared" si="137"/>
        <v>5000</v>
      </c>
      <c r="P514" s="2">
        <f t="shared" si="145"/>
        <v>0</v>
      </c>
      <c r="Q514" s="2">
        <f t="shared" si="138"/>
        <v>999500</v>
      </c>
      <c r="R514" s="2" t="str">
        <f t="shared" si="146"/>
        <v>kai</v>
      </c>
      <c r="S514" s="2" t="str">
        <f t="shared" si="147"/>
        <v>uri</v>
      </c>
      <c r="T514" s="2" t="str">
        <f t="shared" si="148"/>
        <v>kai</v>
      </c>
      <c r="U514" s="2" t="str">
        <f t="shared" si="149"/>
        <v/>
      </c>
      <c r="V514" s="2" t="str">
        <f t="shared" si="150"/>
        <v/>
      </c>
      <c r="W514" s="2">
        <f t="shared" si="153"/>
        <v>79.959999999999994</v>
      </c>
      <c r="X514" s="2" t="str">
        <f t="shared" si="151"/>
        <v/>
      </c>
      <c r="Y514" s="6">
        <f t="shared" si="139"/>
        <v>999500</v>
      </c>
      <c r="Z514" s="6">
        <f t="shared" si="140"/>
        <v>0</v>
      </c>
      <c r="AA514" s="4">
        <f>SUM(P514:$P$759)+$Z$25</f>
        <v>1402500.0000000005</v>
      </c>
      <c r="AB514" s="4">
        <f>SUM(V514:$W$759)</f>
        <v>145025.84</v>
      </c>
      <c r="AC514" s="4">
        <f t="shared" si="152"/>
        <v>403000.00000000047</v>
      </c>
    </row>
    <row r="515" spans="1:29" x14ac:dyDescent="0.15">
      <c r="A515">
        <v>2</v>
      </c>
      <c r="B515" s="1">
        <v>42044</v>
      </c>
      <c r="C515">
        <v>199.8</v>
      </c>
      <c r="D515">
        <v>200</v>
      </c>
      <c r="E515">
        <v>198.3</v>
      </c>
      <c r="F515">
        <v>199.9</v>
      </c>
      <c r="G515">
        <v>115290400</v>
      </c>
      <c r="H515" s="2">
        <f t="shared" si="141"/>
        <v>23046550960</v>
      </c>
      <c r="I515">
        <f t="shared" si="135"/>
        <v>2</v>
      </c>
      <c r="J515" t="str">
        <f t="shared" si="142"/>
        <v>高値超、安値超</v>
      </c>
      <c r="L515">
        <f t="shared" si="136"/>
        <v>2</v>
      </c>
      <c r="M515">
        <f t="shared" si="143"/>
        <v>2</v>
      </c>
      <c r="N515">
        <f t="shared" si="144"/>
        <v>-2</v>
      </c>
      <c r="O515" s="2">
        <f t="shared" si="137"/>
        <v>5000</v>
      </c>
      <c r="P515" s="2">
        <f t="shared" si="145"/>
        <v>10000</v>
      </c>
      <c r="Q515" s="2">
        <f t="shared" si="138"/>
        <v>989500</v>
      </c>
      <c r="R515" s="2" t="str">
        <f t="shared" si="146"/>
        <v>kai</v>
      </c>
      <c r="S515" s="2" t="str">
        <f t="shared" si="147"/>
        <v>uri</v>
      </c>
      <c r="T515" s="2" t="str">
        <f t="shared" si="148"/>
        <v>kai</v>
      </c>
      <c r="U515" s="2" t="str">
        <f t="shared" si="149"/>
        <v/>
      </c>
      <c r="V515" s="2" t="str">
        <f t="shared" si="150"/>
        <v/>
      </c>
      <c r="W515" s="2">
        <f t="shared" si="153"/>
        <v>79.16</v>
      </c>
      <c r="X515" s="2" t="str">
        <f t="shared" si="151"/>
        <v/>
      </c>
      <c r="Y515" s="6">
        <f t="shared" si="139"/>
        <v>999500</v>
      </c>
      <c r="Z515" s="6">
        <f t="shared" si="140"/>
        <v>0</v>
      </c>
      <c r="AA515" s="4">
        <f>SUM(P515:$P$759)+$Z$25</f>
        <v>1402500.0000000005</v>
      </c>
      <c r="AB515" s="4">
        <f>SUM(V515:$W$759)</f>
        <v>144945.87999999998</v>
      </c>
      <c r="AC515" s="4">
        <f t="shared" si="152"/>
        <v>403000.00000000047</v>
      </c>
    </row>
    <row r="516" spans="1:29" x14ac:dyDescent="0.15">
      <c r="A516">
        <v>2</v>
      </c>
      <c r="B516" s="1">
        <v>42041</v>
      </c>
      <c r="C516">
        <v>197</v>
      </c>
      <c r="D516">
        <v>197.9</v>
      </c>
      <c r="E516">
        <v>196.2</v>
      </c>
      <c r="F516">
        <v>197.9</v>
      </c>
      <c r="G516">
        <v>136370400</v>
      </c>
      <c r="H516" s="2">
        <f t="shared" si="141"/>
        <v>26987702160</v>
      </c>
      <c r="I516">
        <f t="shared" si="135"/>
        <v>2.5</v>
      </c>
      <c r="J516" t="str">
        <f t="shared" si="142"/>
        <v>高値超、安値超</v>
      </c>
      <c r="L516">
        <f t="shared" si="136"/>
        <v>2.5</v>
      </c>
      <c r="M516">
        <f t="shared" si="143"/>
        <v>2.5</v>
      </c>
      <c r="N516">
        <f t="shared" si="144"/>
        <v>-2.5</v>
      </c>
      <c r="O516" s="2">
        <f t="shared" si="137"/>
        <v>5000</v>
      </c>
      <c r="P516" s="2">
        <f t="shared" si="145"/>
        <v>12500</v>
      </c>
      <c r="Q516" s="2">
        <f t="shared" si="138"/>
        <v>977000</v>
      </c>
      <c r="R516" s="2" t="str">
        <f t="shared" si="146"/>
        <v>kai</v>
      </c>
      <c r="S516" s="2" t="str">
        <f t="shared" si="147"/>
        <v>uri</v>
      </c>
      <c r="T516" s="2" t="str">
        <f t="shared" si="148"/>
        <v>kai</v>
      </c>
      <c r="U516" s="2" t="str">
        <f t="shared" si="149"/>
        <v/>
      </c>
      <c r="V516" s="2" t="str">
        <f t="shared" si="150"/>
        <v/>
      </c>
      <c r="W516" s="2">
        <f t="shared" si="153"/>
        <v>78.16</v>
      </c>
      <c r="X516" s="2" t="str">
        <f t="shared" si="151"/>
        <v/>
      </c>
      <c r="Y516" s="6">
        <f t="shared" si="139"/>
        <v>989500</v>
      </c>
      <c r="Z516" s="6">
        <f t="shared" si="140"/>
        <v>0</v>
      </c>
      <c r="AA516" s="4">
        <f>SUM(P516:$P$759)+$Z$25</f>
        <v>1392500.0000000005</v>
      </c>
      <c r="AB516" s="4">
        <f>SUM(V516:$W$759)</f>
        <v>144866.72</v>
      </c>
      <c r="AC516" s="4">
        <f t="shared" si="152"/>
        <v>403000.00000000047</v>
      </c>
    </row>
    <row r="517" spans="1:29" x14ac:dyDescent="0.15">
      <c r="A517">
        <v>2</v>
      </c>
      <c r="B517" s="1">
        <v>42040</v>
      </c>
      <c r="C517">
        <v>193.8</v>
      </c>
      <c r="D517">
        <v>197.5</v>
      </c>
      <c r="E517">
        <v>192.8</v>
      </c>
      <c r="F517">
        <v>195.4</v>
      </c>
      <c r="G517">
        <v>167274400</v>
      </c>
      <c r="H517" s="2">
        <f t="shared" si="141"/>
        <v>32685417760</v>
      </c>
      <c r="I517">
        <f t="shared" si="135"/>
        <v>2</v>
      </c>
      <c r="J517" t="str">
        <f t="shared" si="142"/>
        <v>高値超、安値超</v>
      </c>
      <c r="L517">
        <f t="shared" si="136"/>
        <v>2</v>
      </c>
      <c r="M517">
        <f t="shared" si="143"/>
        <v>2</v>
      </c>
      <c r="N517">
        <f t="shared" si="144"/>
        <v>-2</v>
      </c>
      <c r="O517" s="2">
        <f t="shared" si="137"/>
        <v>5000</v>
      </c>
      <c r="P517" s="2">
        <f t="shared" si="145"/>
        <v>10000</v>
      </c>
      <c r="Q517" s="2">
        <f t="shared" si="138"/>
        <v>967000</v>
      </c>
      <c r="R517" s="2" t="str">
        <f t="shared" si="146"/>
        <v>kai</v>
      </c>
      <c r="S517" s="2" t="str">
        <f t="shared" si="147"/>
        <v>uri</v>
      </c>
      <c r="T517" s="2" t="str">
        <f t="shared" si="148"/>
        <v>kai</v>
      </c>
      <c r="U517" s="2" t="str">
        <f t="shared" si="149"/>
        <v/>
      </c>
      <c r="V517" s="2" t="str">
        <f t="shared" si="150"/>
        <v/>
      </c>
      <c r="W517" s="2">
        <f t="shared" si="153"/>
        <v>77.36</v>
      </c>
      <c r="X517" s="2" t="str">
        <f t="shared" si="151"/>
        <v/>
      </c>
      <c r="Y517" s="6">
        <f t="shared" si="139"/>
        <v>977000</v>
      </c>
      <c r="Z517" s="6">
        <f t="shared" si="140"/>
        <v>0</v>
      </c>
      <c r="AA517" s="4">
        <f>SUM(P517:$P$759)+$Z$25</f>
        <v>1380000.0000000005</v>
      </c>
      <c r="AB517" s="4">
        <f>SUM(V517:$W$759)</f>
        <v>144788.55999999997</v>
      </c>
      <c r="AC517" s="4">
        <f t="shared" si="152"/>
        <v>403000.00000000047</v>
      </c>
    </row>
    <row r="518" spans="1:29" x14ac:dyDescent="0.15">
      <c r="A518">
        <v>2</v>
      </c>
      <c r="B518" s="1">
        <v>42039</v>
      </c>
      <c r="C518">
        <v>192.7</v>
      </c>
      <c r="D518">
        <v>195.4</v>
      </c>
      <c r="E518">
        <v>192.1</v>
      </c>
      <c r="F518">
        <v>193.4</v>
      </c>
      <c r="G518">
        <v>193831600</v>
      </c>
      <c r="H518" s="2">
        <f t="shared" si="141"/>
        <v>37487031440</v>
      </c>
      <c r="I518">
        <f t="shared" si="135"/>
        <v>2.4000000000000057</v>
      </c>
      <c r="J518" t="str">
        <f t="shared" si="142"/>
        <v>高値超、安値超</v>
      </c>
      <c r="L518">
        <f t="shared" si="136"/>
        <v>2.4000000000000057</v>
      </c>
      <c r="M518">
        <f t="shared" si="143"/>
        <v>2.4000000000000057</v>
      </c>
      <c r="N518">
        <f t="shared" si="144"/>
        <v>2.4000000000000057</v>
      </c>
      <c r="O518" s="2">
        <f t="shared" si="137"/>
        <v>5000</v>
      </c>
      <c r="P518" s="2">
        <f t="shared" si="145"/>
        <v>12000.000000000029</v>
      </c>
      <c r="Q518" s="2">
        <f t="shared" si="138"/>
        <v>955000</v>
      </c>
      <c r="R518" s="2" t="str">
        <f t="shared" si="146"/>
        <v>kai</v>
      </c>
      <c r="S518" s="2" t="str">
        <f t="shared" si="147"/>
        <v>kai</v>
      </c>
      <c r="T518" s="2" t="str">
        <f t="shared" si="148"/>
        <v>kai</v>
      </c>
      <c r="U518" s="2">
        <f t="shared" si="149"/>
        <v>955000</v>
      </c>
      <c r="V518" s="2">
        <f t="shared" si="150"/>
        <v>1080</v>
      </c>
      <c r="W518" s="2">
        <f t="shared" si="153"/>
        <v>152.80000000000001</v>
      </c>
      <c r="X518" s="2" t="str">
        <f t="shared" si="151"/>
        <v/>
      </c>
      <c r="Y518" s="6">
        <f t="shared" si="139"/>
        <v>967000</v>
      </c>
      <c r="Z518" s="6">
        <f t="shared" si="140"/>
        <v>0</v>
      </c>
      <c r="AA518" s="4">
        <f>SUM(P518:$P$759)+$Z$25</f>
        <v>1370000.0000000005</v>
      </c>
      <c r="AB518" s="4">
        <f>SUM(V518:$W$759)</f>
        <v>144711.19999999998</v>
      </c>
      <c r="AC518" s="4">
        <f t="shared" si="152"/>
        <v>403000.00000000047</v>
      </c>
    </row>
    <row r="519" spans="1:29" x14ac:dyDescent="0.15">
      <c r="A519">
        <v>2</v>
      </c>
      <c r="B519" s="1">
        <v>42038</v>
      </c>
      <c r="C519">
        <v>193</v>
      </c>
      <c r="D519">
        <v>193.2</v>
      </c>
      <c r="E519">
        <v>191</v>
      </c>
      <c r="F519">
        <v>191</v>
      </c>
      <c r="G519">
        <v>141490200</v>
      </c>
      <c r="H519" s="2">
        <f t="shared" si="141"/>
        <v>27024628200</v>
      </c>
      <c r="I519">
        <f t="shared" si="135"/>
        <v>-1.4000000000000057</v>
      </c>
      <c r="J519" t="str">
        <f t="shared" si="142"/>
        <v/>
      </c>
      <c r="L519">
        <f t="shared" si="136"/>
        <v>1.4000000000000057</v>
      </c>
      <c r="M519">
        <f t="shared" si="143"/>
        <v>1.4000000000000057</v>
      </c>
      <c r="N519">
        <f t="shared" si="144"/>
        <v>-1.4000000000000057</v>
      </c>
      <c r="O519" s="2">
        <f t="shared" si="137"/>
        <v>5000</v>
      </c>
      <c r="P519" s="2">
        <f t="shared" si="145"/>
        <v>7000.0000000000282</v>
      </c>
      <c r="Q519" s="2">
        <f t="shared" si="138"/>
        <v>962000</v>
      </c>
      <c r="R519" s="2" t="str">
        <f t="shared" si="146"/>
        <v>uri</v>
      </c>
      <c r="S519" s="2" t="str">
        <f t="shared" si="147"/>
        <v>kai</v>
      </c>
      <c r="T519" s="2" t="str">
        <f t="shared" si="148"/>
        <v>uri</v>
      </c>
      <c r="U519" s="2" t="str">
        <f t="shared" si="149"/>
        <v/>
      </c>
      <c r="V519" s="2" t="str">
        <f t="shared" si="150"/>
        <v/>
      </c>
      <c r="W519" s="2" t="str">
        <f t="shared" si="153"/>
        <v/>
      </c>
      <c r="X519" s="2">
        <f t="shared" si="151"/>
        <v>76.959999999999994</v>
      </c>
      <c r="Y519" s="6">
        <f t="shared" si="139"/>
        <v>955000</v>
      </c>
      <c r="Z519" s="6">
        <f t="shared" si="140"/>
        <v>0</v>
      </c>
      <c r="AA519" s="4">
        <f>SUM(P519:$P$759)+$Z$25</f>
        <v>1358000.0000000005</v>
      </c>
      <c r="AB519" s="4">
        <f>SUM(V519:$W$759)</f>
        <v>143478.39999999999</v>
      </c>
      <c r="AC519" s="4">
        <f t="shared" si="152"/>
        <v>403000.00000000047</v>
      </c>
    </row>
    <row r="520" spans="1:29" x14ac:dyDescent="0.15">
      <c r="A520">
        <v>2</v>
      </c>
      <c r="B520" s="1">
        <v>42037</v>
      </c>
      <c r="C520">
        <v>193</v>
      </c>
      <c r="D520">
        <v>193</v>
      </c>
      <c r="E520">
        <v>191.8</v>
      </c>
      <c r="F520">
        <v>192.4</v>
      </c>
      <c r="G520">
        <v>140615800</v>
      </c>
      <c r="H520" s="2">
        <f t="shared" si="141"/>
        <v>27054479920</v>
      </c>
      <c r="I520">
        <f t="shared" si="135"/>
        <v>-1.5999999999999943</v>
      </c>
      <c r="J520" t="str">
        <f t="shared" si="142"/>
        <v>高値割、安値割</v>
      </c>
      <c r="L520">
        <f t="shared" si="136"/>
        <v>1.5999999999999943</v>
      </c>
      <c r="M520">
        <f t="shared" si="143"/>
        <v>1.5999999999999943</v>
      </c>
      <c r="N520">
        <f t="shared" si="144"/>
        <v>-1.5999999999999943</v>
      </c>
      <c r="O520" s="2">
        <f t="shared" si="137"/>
        <v>5000</v>
      </c>
      <c r="P520" s="2">
        <f t="shared" si="145"/>
        <v>7999.9999999999718</v>
      </c>
      <c r="Q520" s="2">
        <f t="shared" si="138"/>
        <v>970000</v>
      </c>
      <c r="R520" s="2" t="str">
        <f t="shared" si="146"/>
        <v>uri</v>
      </c>
      <c r="S520" s="2" t="str">
        <f t="shared" si="147"/>
        <v>kai</v>
      </c>
      <c r="T520" s="2" t="str">
        <f t="shared" si="148"/>
        <v>uri</v>
      </c>
      <c r="U520" s="2" t="str">
        <f t="shared" si="149"/>
        <v/>
      </c>
      <c r="V520" s="2" t="str">
        <f t="shared" si="150"/>
        <v/>
      </c>
      <c r="W520" s="2" t="str">
        <f t="shared" si="153"/>
        <v/>
      </c>
      <c r="X520" s="2">
        <f t="shared" si="151"/>
        <v>77.599999999999994</v>
      </c>
      <c r="Y520" s="6">
        <f t="shared" si="139"/>
        <v>962000</v>
      </c>
      <c r="Z520" s="6">
        <f t="shared" si="140"/>
        <v>0</v>
      </c>
      <c r="AA520" s="4">
        <f>SUM(P520:$P$759)+$Z$25</f>
        <v>1351000.0000000005</v>
      </c>
      <c r="AB520" s="4">
        <f>SUM(V520:$W$759)</f>
        <v>143478.39999999999</v>
      </c>
      <c r="AC520" s="4">
        <f t="shared" si="152"/>
        <v>389000.00000000047</v>
      </c>
    </row>
    <row r="521" spans="1:29" x14ac:dyDescent="0.15">
      <c r="A521">
        <v>2</v>
      </c>
      <c r="B521" s="1">
        <v>42034</v>
      </c>
      <c r="C521">
        <v>195.8</v>
      </c>
      <c r="D521">
        <v>196</v>
      </c>
      <c r="E521">
        <v>194</v>
      </c>
      <c r="F521">
        <v>194</v>
      </c>
      <c r="G521">
        <v>149554800</v>
      </c>
      <c r="H521" s="2">
        <f t="shared" si="141"/>
        <v>29013631200</v>
      </c>
      <c r="I521">
        <f t="shared" si="135"/>
        <v>-1.8000000000000114</v>
      </c>
      <c r="J521" t="str">
        <f t="shared" si="142"/>
        <v>高値割、安値割</v>
      </c>
      <c r="L521">
        <f t="shared" si="136"/>
        <v>1.8000000000000114</v>
      </c>
      <c r="M521">
        <f t="shared" si="143"/>
        <v>1.8000000000000114</v>
      </c>
      <c r="N521">
        <f t="shared" si="144"/>
        <v>-1.8000000000000114</v>
      </c>
      <c r="O521" s="2">
        <f t="shared" si="137"/>
        <v>5000</v>
      </c>
      <c r="P521" s="2">
        <f t="shared" si="145"/>
        <v>9000.0000000000564</v>
      </c>
      <c r="Q521" s="2">
        <f t="shared" si="138"/>
        <v>979000</v>
      </c>
      <c r="R521" s="2" t="str">
        <f t="shared" si="146"/>
        <v>uri</v>
      </c>
      <c r="S521" s="2" t="str">
        <f t="shared" si="147"/>
        <v>kai</v>
      </c>
      <c r="T521" s="2" t="str">
        <f t="shared" si="148"/>
        <v>uri</v>
      </c>
      <c r="U521" s="2">
        <f t="shared" si="149"/>
        <v>979000</v>
      </c>
      <c r="V521" s="2">
        <f t="shared" si="150"/>
        <v>1080</v>
      </c>
      <c r="W521" s="2" t="str">
        <f t="shared" si="153"/>
        <v/>
      </c>
      <c r="X521" s="2">
        <f t="shared" si="151"/>
        <v>156.63999999999999</v>
      </c>
      <c r="Y521" s="6">
        <f t="shared" si="139"/>
        <v>970000</v>
      </c>
      <c r="Z521" s="6">
        <f t="shared" si="140"/>
        <v>0</v>
      </c>
      <c r="AA521" s="4">
        <f>SUM(P521:$P$759)+$Z$25</f>
        <v>1343000.0000000005</v>
      </c>
      <c r="AB521" s="4">
        <f>SUM(V521:$W$759)</f>
        <v>143478.39999999999</v>
      </c>
      <c r="AC521" s="4">
        <f t="shared" si="152"/>
        <v>373000.00000000047</v>
      </c>
    </row>
    <row r="522" spans="1:29" x14ac:dyDescent="0.15">
      <c r="A522">
        <v>2</v>
      </c>
      <c r="B522" s="1">
        <v>42033</v>
      </c>
      <c r="C522">
        <v>197.8</v>
      </c>
      <c r="D522">
        <v>197.8</v>
      </c>
      <c r="E522">
        <v>195.2</v>
      </c>
      <c r="F522">
        <v>195.8</v>
      </c>
      <c r="G522">
        <v>143828000</v>
      </c>
      <c r="H522" s="2">
        <f t="shared" si="141"/>
        <v>28161522400</v>
      </c>
      <c r="I522">
        <f t="shared" si="135"/>
        <v>-2.7999999999999829</v>
      </c>
      <c r="J522" t="str">
        <f t="shared" si="142"/>
        <v>高値割、安値割</v>
      </c>
      <c r="L522">
        <f t="shared" si="136"/>
        <v>-2.7999999999999829</v>
      </c>
      <c r="M522">
        <f t="shared" si="143"/>
        <v>-2.7999999999999829</v>
      </c>
      <c r="N522">
        <f t="shared" si="144"/>
        <v>-2.7999999999999829</v>
      </c>
      <c r="O522" s="2">
        <f t="shared" si="137"/>
        <v>5000</v>
      </c>
      <c r="P522" s="2">
        <f t="shared" si="145"/>
        <v>-13999.999999999915</v>
      </c>
      <c r="Q522" s="2">
        <f t="shared" si="138"/>
        <v>993000</v>
      </c>
      <c r="R522" s="2" t="str">
        <f t="shared" si="146"/>
        <v>kai</v>
      </c>
      <c r="S522" s="2" t="str">
        <f t="shared" si="147"/>
        <v>kai</v>
      </c>
      <c r="T522" s="2" t="str">
        <f t="shared" si="148"/>
        <v>kai</v>
      </c>
      <c r="U522" s="2" t="str">
        <f t="shared" si="149"/>
        <v/>
      </c>
      <c r="V522" s="2" t="str">
        <f t="shared" si="150"/>
        <v/>
      </c>
      <c r="W522" s="2">
        <f t="shared" si="153"/>
        <v>79.44</v>
      </c>
      <c r="X522" s="2" t="str">
        <f t="shared" si="151"/>
        <v/>
      </c>
      <c r="Y522" s="6">
        <f t="shared" si="139"/>
        <v>979000</v>
      </c>
      <c r="Z522" s="6">
        <f t="shared" si="140"/>
        <v>0</v>
      </c>
      <c r="AA522" s="4">
        <f>SUM(P522:$P$759)+$Z$25</f>
        <v>1334000.0000000005</v>
      </c>
      <c r="AB522" s="4">
        <f>SUM(V522:$W$759)</f>
        <v>142398.39999999997</v>
      </c>
      <c r="AC522" s="4">
        <f t="shared" si="152"/>
        <v>355000.00000000047</v>
      </c>
    </row>
    <row r="523" spans="1:29" x14ac:dyDescent="0.15">
      <c r="A523">
        <v>2</v>
      </c>
      <c r="B523" s="1">
        <v>42032</v>
      </c>
      <c r="C523">
        <v>198.2</v>
      </c>
      <c r="D523">
        <v>199.6</v>
      </c>
      <c r="E523">
        <v>198.1</v>
      </c>
      <c r="F523">
        <v>198.6</v>
      </c>
      <c r="G523">
        <v>105290100</v>
      </c>
      <c r="H523" s="2">
        <f t="shared" si="141"/>
        <v>20910613860</v>
      </c>
      <c r="I523">
        <f t="shared" si="135"/>
        <v>-1.4000000000000057</v>
      </c>
      <c r="J523" t="str">
        <f t="shared" si="142"/>
        <v/>
      </c>
      <c r="L523">
        <f t="shared" si="136"/>
        <v>-1.4000000000000057</v>
      </c>
      <c r="M523">
        <f t="shared" si="143"/>
        <v>-1.4000000000000057</v>
      </c>
      <c r="N523">
        <f t="shared" si="144"/>
        <v>1.4000000000000057</v>
      </c>
      <c r="O523" s="2">
        <f t="shared" si="137"/>
        <v>5000</v>
      </c>
      <c r="P523" s="2">
        <f t="shared" si="145"/>
        <v>-7000.0000000000282</v>
      </c>
      <c r="Q523" s="2">
        <f t="shared" si="138"/>
        <v>1000000</v>
      </c>
      <c r="R523" s="2" t="str">
        <f t="shared" si="146"/>
        <v>kai</v>
      </c>
      <c r="S523" s="2" t="str">
        <f t="shared" si="147"/>
        <v>uri</v>
      </c>
      <c r="T523" s="2" t="str">
        <f t="shared" si="148"/>
        <v>kai</v>
      </c>
      <c r="U523" s="2">
        <f t="shared" si="149"/>
        <v>1000000</v>
      </c>
      <c r="V523" s="2">
        <f t="shared" si="150"/>
        <v>1512</v>
      </c>
      <c r="W523" s="2">
        <f t="shared" si="153"/>
        <v>160</v>
      </c>
      <c r="X523" s="2" t="str">
        <f t="shared" si="151"/>
        <v/>
      </c>
      <c r="Y523" s="6">
        <f t="shared" si="139"/>
        <v>993000</v>
      </c>
      <c r="Z523" s="6">
        <f t="shared" si="140"/>
        <v>0</v>
      </c>
      <c r="AA523" s="4">
        <f>SUM(P523:$P$759)+$Z$25</f>
        <v>1348000.0000000002</v>
      </c>
      <c r="AB523" s="4">
        <f>SUM(V523:$W$759)</f>
        <v>142318.95999999996</v>
      </c>
      <c r="AC523" s="4">
        <f t="shared" si="152"/>
        <v>355000.00000000023</v>
      </c>
    </row>
    <row r="524" spans="1:29" x14ac:dyDescent="0.15">
      <c r="A524">
        <v>2</v>
      </c>
      <c r="B524" s="1">
        <v>42031</v>
      </c>
      <c r="C524">
        <v>197.6</v>
      </c>
      <c r="D524">
        <v>200.3</v>
      </c>
      <c r="E524">
        <v>197.3</v>
      </c>
      <c r="F524">
        <v>200</v>
      </c>
      <c r="G524">
        <v>137314600</v>
      </c>
      <c r="H524" s="2">
        <f t="shared" si="141"/>
        <v>27462920000</v>
      </c>
      <c r="I524">
        <f t="shared" si="135"/>
        <v>3.5999999999999943</v>
      </c>
      <c r="J524" t="str">
        <f t="shared" si="142"/>
        <v>高値超、安値超</v>
      </c>
      <c r="L524">
        <f t="shared" si="136"/>
        <v>-3.5999999999999943</v>
      </c>
      <c r="M524">
        <f t="shared" si="143"/>
        <v>-3.5999999999999943</v>
      </c>
      <c r="N524">
        <f t="shared" si="144"/>
        <v>3.5999999999999943</v>
      </c>
      <c r="O524" s="2">
        <f t="shared" si="137"/>
        <v>5000</v>
      </c>
      <c r="P524" s="2">
        <f t="shared" si="145"/>
        <v>-17999.999999999971</v>
      </c>
      <c r="Q524" s="2">
        <f t="shared" si="138"/>
        <v>982000</v>
      </c>
      <c r="R524" s="2" t="str">
        <f t="shared" si="146"/>
        <v>uri</v>
      </c>
      <c r="S524" s="2" t="str">
        <f t="shared" si="147"/>
        <v>kai</v>
      </c>
      <c r="T524" s="2" t="str">
        <f t="shared" si="148"/>
        <v>uri</v>
      </c>
      <c r="U524" s="2">
        <f t="shared" si="149"/>
        <v>982000</v>
      </c>
      <c r="V524" s="2">
        <f t="shared" si="150"/>
        <v>1080</v>
      </c>
      <c r="W524" s="2" t="str">
        <f t="shared" si="153"/>
        <v/>
      </c>
      <c r="X524" s="2">
        <f t="shared" si="151"/>
        <v>157.12</v>
      </c>
      <c r="Y524" s="6">
        <f t="shared" si="139"/>
        <v>1000000</v>
      </c>
      <c r="Z524" s="6">
        <f t="shared" si="140"/>
        <v>0</v>
      </c>
      <c r="AA524" s="4">
        <f>SUM(P524:$P$759)+$Z$25</f>
        <v>1355000.0000000005</v>
      </c>
      <c r="AB524" s="4">
        <f>SUM(V524:$W$759)</f>
        <v>140646.96</v>
      </c>
      <c r="AC524" s="4">
        <f t="shared" si="152"/>
        <v>355000.00000000047</v>
      </c>
    </row>
    <row r="525" spans="1:29" x14ac:dyDescent="0.15">
      <c r="A525">
        <v>2</v>
      </c>
      <c r="B525" s="1">
        <v>42030</v>
      </c>
      <c r="C525">
        <v>196</v>
      </c>
      <c r="D525">
        <v>197.2</v>
      </c>
      <c r="E525">
        <v>195.1</v>
      </c>
      <c r="F525">
        <v>196.4</v>
      </c>
      <c r="G525">
        <v>107156400</v>
      </c>
      <c r="H525" s="2">
        <f t="shared" si="141"/>
        <v>21045516960</v>
      </c>
      <c r="I525">
        <f t="shared" si="135"/>
        <v>-1.0999999999999943</v>
      </c>
      <c r="J525" t="str">
        <f t="shared" si="142"/>
        <v>高値割、安値割</v>
      </c>
      <c r="L525">
        <f t="shared" si="136"/>
        <v>-1.0999999999999943</v>
      </c>
      <c r="M525">
        <f t="shared" si="143"/>
        <v>-1.0999999999999943</v>
      </c>
      <c r="N525">
        <f t="shared" si="144"/>
        <v>1.0999999999999943</v>
      </c>
      <c r="O525" s="2">
        <f t="shared" si="137"/>
        <v>5000</v>
      </c>
      <c r="P525" s="2">
        <f t="shared" si="145"/>
        <v>-5499.9999999999718</v>
      </c>
      <c r="Q525" s="2">
        <f t="shared" si="138"/>
        <v>987500</v>
      </c>
      <c r="R525" s="2" t="str">
        <f t="shared" si="146"/>
        <v>kai</v>
      </c>
      <c r="S525" s="2" t="str">
        <f t="shared" si="147"/>
        <v>uri</v>
      </c>
      <c r="T525" s="2" t="str">
        <f t="shared" si="148"/>
        <v>kai</v>
      </c>
      <c r="U525" s="2">
        <f t="shared" si="149"/>
        <v>987500</v>
      </c>
      <c r="V525" s="2">
        <f t="shared" si="150"/>
        <v>1080</v>
      </c>
      <c r="W525" s="2">
        <f t="shared" si="153"/>
        <v>158</v>
      </c>
      <c r="X525" s="2" t="str">
        <f t="shared" si="151"/>
        <v/>
      </c>
      <c r="Y525" s="6">
        <f t="shared" si="139"/>
        <v>982000</v>
      </c>
      <c r="Z525" s="6">
        <f t="shared" si="140"/>
        <v>0</v>
      </c>
      <c r="AA525" s="4">
        <f>SUM(P525:$P$759)+$Z$25</f>
        <v>1373000.0000000002</v>
      </c>
      <c r="AB525" s="4">
        <f>SUM(V525:$W$759)</f>
        <v>139566.96</v>
      </c>
      <c r="AC525" s="4">
        <f t="shared" si="152"/>
        <v>391000.00000000023</v>
      </c>
    </row>
    <row r="526" spans="1:29" x14ac:dyDescent="0.15">
      <c r="A526">
        <v>3</v>
      </c>
      <c r="B526" s="1">
        <v>42027</v>
      </c>
      <c r="C526">
        <v>197.5</v>
      </c>
      <c r="D526">
        <v>198.9</v>
      </c>
      <c r="E526">
        <v>196.9</v>
      </c>
      <c r="F526">
        <v>197.5</v>
      </c>
      <c r="G526">
        <v>103906500</v>
      </c>
      <c r="H526" s="2">
        <f t="shared" si="141"/>
        <v>20521533750</v>
      </c>
      <c r="I526">
        <f t="shared" si="135"/>
        <v>1.5</v>
      </c>
      <c r="J526" t="str">
        <f t="shared" si="142"/>
        <v>高値超、安値超</v>
      </c>
      <c r="L526">
        <f t="shared" si="136"/>
        <v>-1.5</v>
      </c>
      <c r="M526">
        <f t="shared" si="143"/>
        <v>-1.5</v>
      </c>
      <c r="N526">
        <f t="shared" si="144"/>
        <v>1.5</v>
      </c>
      <c r="O526" s="2">
        <f t="shared" si="137"/>
        <v>5000</v>
      </c>
      <c r="P526" s="2">
        <f t="shared" si="145"/>
        <v>-7500</v>
      </c>
      <c r="Q526" s="2">
        <f t="shared" si="138"/>
        <v>980000</v>
      </c>
      <c r="R526" s="2" t="str">
        <f t="shared" si="146"/>
        <v>uri</v>
      </c>
      <c r="S526" s="2" t="str">
        <f t="shared" si="147"/>
        <v>kai</v>
      </c>
      <c r="T526" s="2" t="str">
        <f t="shared" si="148"/>
        <v>uri</v>
      </c>
      <c r="U526" s="2">
        <f t="shared" si="149"/>
        <v>980000</v>
      </c>
      <c r="V526" s="2">
        <f t="shared" si="150"/>
        <v>1080</v>
      </c>
      <c r="W526" s="2" t="str">
        <f t="shared" si="153"/>
        <v/>
      </c>
      <c r="X526" s="2">
        <f t="shared" si="151"/>
        <v>156.80000000000001</v>
      </c>
      <c r="Y526" s="6">
        <f t="shared" si="139"/>
        <v>987500</v>
      </c>
      <c r="Z526" s="6">
        <f t="shared" si="140"/>
        <v>0</v>
      </c>
      <c r="AA526" s="4">
        <f>SUM(P526:$P$759)+$Z$25</f>
        <v>1378500.0000000002</v>
      </c>
      <c r="AB526" s="4">
        <f>SUM(V526:$W$759)</f>
        <v>138328.95999999999</v>
      </c>
      <c r="AC526" s="4">
        <f t="shared" si="152"/>
        <v>391000.00000000023</v>
      </c>
    </row>
    <row r="527" spans="1:29" x14ac:dyDescent="0.15">
      <c r="A527">
        <v>3</v>
      </c>
      <c r="B527" s="1">
        <v>42026</v>
      </c>
      <c r="C527">
        <v>196</v>
      </c>
      <c r="D527">
        <v>196.2</v>
      </c>
      <c r="E527">
        <v>194.6</v>
      </c>
      <c r="F527">
        <v>196</v>
      </c>
      <c r="G527">
        <v>71860200</v>
      </c>
      <c r="H527" s="2">
        <f t="shared" si="141"/>
        <v>14084599200</v>
      </c>
      <c r="I527">
        <f t="shared" si="135"/>
        <v>0</v>
      </c>
      <c r="J527" t="str">
        <f t="shared" si="142"/>
        <v>高値割、安値割</v>
      </c>
      <c r="L527">
        <f t="shared" si="136"/>
        <v>0</v>
      </c>
      <c r="M527">
        <f t="shared" si="143"/>
        <v>0</v>
      </c>
      <c r="N527">
        <f t="shared" si="144"/>
        <v>0</v>
      </c>
      <c r="O527" s="2">
        <f t="shared" si="137"/>
        <v>5000</v>
      </c>
      <c r="P527" s="2">
        <f t="shared" si="145"/>
        <v>0</v>
      </c>
      <c r="Q527" s="2">
        <f t="shared" si="138"/>
        <v>980000</v>
      </c>
      <c r="R527" s="2" t="str">
        <f t="shared" si="146"/>
        <v>kai</v>
      </c>
      <c r="S527" s="2" t="str">
        <f t="shared" si="147"/>
        <v>kai</v>
      </c>
      <c r="T527" s="2" t="str">
        <f t="shared" si="148"/>
        <v>kai</v>
      </c>
      <c r="U527" s="2" t="str">
        <f t="shared" si="149"/>
        <v/>
      </c>
      <c r="V527" s="2" t="str">
        <f t="shared" si="150"/>
        <v/>
      </c>
      <c r="W527" s="2">
        <f t="shared" si="153"/>
        <v>78.400000000000006</v>
      </c>
      <c r="X527" s="2" t="str">
        <f t="shared" si="151"/>
        <v/>
      </c>
      <c r="Y527" s="6">
        <f t="shared" si="139"/>
        <v>980000</v>
      </c>
      <c r="Z527" s="6">
        <f t="shared" si="140"/>
        <v>0</v>
      </c>
      <c r="AA527" s="4">
        <f>SUM(P527:$P$759)+$Z$25</f>
        <v>1386000.0000000002</v>
      </c>
      <c r="AB527" s="4">
        <f>SUM(V527:$W$759)</f>
        <v>137248.95999999996</v>
      </c>
      <c r="AC527" s="4">
        <f t="shared" si="152"/>
        <v>406000.00000000023</v>
      </c>
    </row>
    <row r="528" spans="1:29" x14ac:dyDescent="0.15">
      <c r="A528">
        <v>3</v>
      </c>
      <c r="B528" s="1">
        <v>42025</v>
      </c>
      <c r="C528">
        <v>197.3</v>
      </c>
      <c r="D528">
        <v>197.3</v>
      </c>
      <c r="E528">
        <v>194.8</v>
      </c>
      <c r="F528">
        <v>196</v>
      </c>
      <c r="G528">
        <v>95807100</v>
      </c>
      <c r="H528" s="2">
        <f t="shared" si="141"/>
        <v>18778191600</v>
      </c>
      <c r="I528">
        <f t="shared" si="135"/>
        <v>-1.3000000000000114</v>
      </c>
      <c r="J528" t="str">
        <f t="shared" si="142"/>
        <v/>
      </c>
      <c r="L528">
        <f t="shared" si="136"/>
        <v>-1.3000000000000114</v>
      </c>
      <c r="M528">
        <f t="shared" si="143"/>
        <v>-1.3000000000000114</v>
      </c>
      <c r="N528">
        <f t="shared" si="144"/>
        <v>1.3000000000000114</v>
      </c>
      <c r="O528" s="2">
        <f t="shared" si="137"/>
        <v>5000</v>
      </c>
      <c r="P528" s="2">
        <f t="shared" si="145"/>
        <v>-6500.0000000000564</v>
      </c>
      <c r="Q528" s="2">
        <f t="shared" si="138"/>
        <v>986500</v>
      </c>
      <c r="R528" s="2" t="str">
        <f t="shared" si="146"/>
        <v>kai</v>
      </c>
      <c r="S528" s="2" t="str">
        <f t="shared" si="147"/>
        <v>uri</v>
      </c>
      <c r="T528" s="2" t="str">
        <f t="shared" si="148"/>
        <v>kai</v>
      </c>
      <c r="U528" s="2" t="str">
        <f t="shared" si="149"/>
        <v/>
      </c>
      <c r="V528" s="2" t="str">
        <f t="shared" si="150"/>
        <v/>
      </c>
      <c r="W528" s="2">
        <f t="shared" si="153"/>
        <v>78.92</v>
      </c>
      <c r="X528" s="2" t="str">
        <f t="shared" si="151"/>
        <v/>
      </c>
      <c r="Y528" s="6">
        <f t="shared" si="139"/>
        <v>980000</v>
      </c>
      <c r="Z528" s="6">
        <f t="shared" si="140"/>
        <v>0</v>
      </c>
      <c r="AA528" s="4">
        <f>SUM(P528:$P$759)+$Z$25</f>
        <v>1386000.0000000002</v>
      </c>
      <c r="AB528" s="4">
        <f>SUM(V528:$W$759)</f>
        <v>137170.55999999997</v>
      </c>
      <c r="AC528" s="4">
        <f t="shared" si="152"/>
        <v>406000.00000000023</v>
      </c>
    </row>
    <row r="529" spans="1:29" x14ac:dyDescent="0.15">
      <c r="A529">
        <v>3</v>
      </c>
      <c r="B529" s="1">
        <v>42024</v>
      </c>
      <c r="C529">
        <v>194.5</v>
      </c>
      <c r="D529">
        <v>197.8</v>
      </c>
      <c r="E529">
        <v>194</v>
      </c>
      <c r="F529">
        <v>197.3</v>
      </c>
      <c r="G529">
        <v>107664200</v>
      </c>
      <c r="H529" s="2">
        <f t="shared" si="141"/>
        <v>21242146660</v>
      </c>
      <c r="I529">
        <f t="shared" si="135"/>
        <v>3.4000000000000057</v>
      </c>
      <c r="J529" t="str">
        <f t="shared" si="142"/>
        <v>高値超、安値超</v>
      </c>
      <c r="L529">
        <f t="shared" si="136"/>
        <v>3.4000000000000057</v>
      </c>
      <c r="M529">
        <f t="shared" si="143"/>
        <v>3.4000000000000057</v>
      </c>
      <c r="N529">
        <f t="shared" si="144"/>
        <v>-3.4000000000000057</v>
      </c>
      <c r="O529" s="2">
        <f t="shared" si="137"/>
        <v>5000</v>
      </c>
      <c r="P529" s="2">
        <f t="shared" si="145"/>
        <v>17000.000000000029</v>
      </c>
      <c r="Q529" s="2">
        <f t="shared" si="138"/>
        <v>969500</v>
      </c>
      <c r="R529" s="2" t="str">
        <f t="shared" si="146"/>
        <v>kai</v>
      </c>
      <c r="S529" s="2" t="str">
        <f t="shared" si="147"/>
        <v>uri</v>
      </c>
      <c r="T529" s="2" t="str">
        <f t="shared" si="148"/>
        <v>kai</v>
      </c>
      <c r="U529" s="2">
        <f t="shared" si="149"/>
        <v>969500</v>
      </c>
      <c r="V529" s="2">
        <f t="shared" si="150"/>
        <v>1080</v>
      </c>
      <c r="W529" s="2">
        <f t="shared" si="153"/>
        <v>155.12</v>
      </c>
      <c r="X529" s="2" t="str">
        <f t="shared" si="151"/>
        <v/>
      </c>
      <c r="Y529" s="6">
        <f t="shared" si="139"/>
        <v>986500</v>
      </c>
      <c r="Z529" s="6">
        <f t="shared" si="140"/>
        <v>0</v>
      </c>
      <c r="AA529" s="4">
        <f>SUM(P529:$P$759)+$Z$25</f>
        <v>1392500.0000000002</v>
      </c>
      <c r="AB529" s="4">
        <f>SUM(V529:$W$759)</f>
        <v>137091.63999999996</v>
      </c>
      <c r="AC529" s="4">
        <f t="shared" si="152"/>
        <v>406000.00000000023</v>
      </c>
    </row>
    <row r="530" spans="1:29" x14ac:dyDescent="0.15">
      <c r="A530">
        <v>3</v>
      </c>
      <c r="B530" s="1">
        <v>42023</v>
      </c>
      <c r="C530">
        <v>194.8</v>
      </c>
      <c r="D530">
        <v>195.5</v>
      </c>
      <c r="E530">
        <v>193.2</v>
      </c>
      <c r="F530">
        <v>193.9</v>
      </c>
      <c r="G530">
        <v>92486300</v>
      </c>
      <c r="H530" s="2">
        <f t="shared" si="141"/>
        <v>17933093570</v>
      </c>
      <c r="I530">
        <f t="shared" si="135"/>
        <v>-0.40000000000000568</v>
      </c>
      <c r="J530" t="str">
        <f t="shared" si="142"/>
        <v>高値超、安値超</v>
      </c>
      <c r="L530">
        <f t="shared" si="136"/>
        <v>0.40000000000000568</v>
      </c>
      <c r="M530">
        <f t="shared" si="143"/>
        <v>0.40000000000000568</v>
      </c>
      <c r="N530">
        <f t="shared" si="144"/>
        <v>-0.40000000000000568</v>
      </c>
      <c r="O530" s="2">
        <f t="shared" si="137"/>
        <v>5000</v>
      </c>
      <c r="P530" s="2">
        <f t="shared" si="145"/>
        <v>2000.0000000000284</v>
      </c>
      <c r="Q530" s="2">
        <f t="shared" si="138"/>
        <v>971500</v>
      </c>
      <c r="R530" s="2" t="str">
        <f t="shared" si="146"/>
        <v>uri</v>
      </c>
      <c r="S530" s="2" t="str">
        <f t="shared" si="147"/>
        <v>kai</v>
      </c>
      <c r="T530" s="2" t="str">
        <f t="shared" si="148"/>
        <v>uri</v>
      </c>
      <c r="U530" s="2" t="str">
        <f t="shared" si="149"/>
        <v/>
      </c>
      <c r="V530" s="2" t="str">
        <f t="shared" si="150"/>
        <v/>
      </c>
      <c r="W530" s="2" t="str">
        <f t="shared" si="153"/>
        <v/>
      </c>
      <c r="X530" s="2">
        <f t="shared" si="151"/>
        <v>77.72</v>
      </c>
      <c r="Y530" s="6">
        <f t="shared" si="139"/>
        <v>969500</v>
      </c>
      <c r="Z530" s="6">
        <f t="shared" si="140"/>
        <v>0</v>
      </c>
      <c r="AA530" s="4">
        <f>SUM(P530:$P$759)+$Z$25</f>
        <v>1375500.0000000002</v>
      </c>
      <c r="AB530" s="4">
        <f>SUM(V530:$W$759)</f>
        <v>135856.51999999999</v>
      </c>
      <c r="AC530" s="4">
        <f t="shared" si="152"/>
        <v>406000.00000000023</v>
      </c>
    </row>
    <row r="531" spans="1:29" x14ac:dyDescent="0.15">
      <c r="A531">
        <v>3</v>
      </c>
      <c r="B531" s="1">
        <v>42020</v>
      </c>
      <c r="C531">
        <v>193</v>
      </c>
      <c r="D531">
        <v>194.3</v>
      </c>
      <c r="E531">
        <v>191.6</v>
      </c>
      <c r="F531">
        <v>194.3</v>
      </c>
      <c r="G531">
        <v>139028500</v>
      </c>
      <c r="H531" s="2">
        <f t="shared" si="141"/>
        <v>27013237550</v>
      </c>
      <c r="I531">
        <f t="shared" si="135"/>
        <v>-9.9999999999994316E-2</v>
      </c>
      <c r="J531" t="str">
        <f t="shared" si="142"/>
        <v>高値割、安値割</v>
      </c>
      <c r="L531">
        <f t="shared" si="136"/>
        <v>9.9999999999994316E-2</v>
      </c>
      <c r="M531">
        <f t="shared" si="143"/>
        <v>9.9999999999994316E-2</v>
      </c>
      <c r="N531">
        <f t="shared" si="144"/>
        <v>-9.9999999999994316E-2</v>
      </c>
      <c r="O531" s="2">
        <f t="shared" si="137"/>
        <v>5000</v>
      </c>
      <c r="P531" s="2">
        <f t="shared" si="145"/>
        <v>499.99999999997158</v>
      </c>
      <c r="Q531" s="2">
        <f t="shared" si="138"/>
        <v>972000</v>
      </c>
      <c r="R531" s="2" t="str">
        <f t="shared" si="146"/>
        <v>uri</v>
      </c>
      <c r="S531" s="2" t="str">
        <f t="shared" si="147"/>
        <v>kai</v>
      </c>
      <c r="T531" s="2" t="str">
        <f t="shared" si="148"/>
        <v>uri</v>
      </c>
      <c r="U531" s="2" t="str">
        <f t="shared" si="149"/>
        <v/>
      </c>
      <c r="V531" s="2" t="str">
        <f t="shared" si="150"/>
        <v/>
      </c>
      <c r="W531" s="2" t="str">
        <f t="shared" si="153"/>
        <v/>
      </c>
      <c r="X531" s="2">
        <f t="shared" si="151"/>
        <v>77.760000000000005</v>
      </c>
      <c r="Y531" s="6">
        <f t="shared" si="139"/>
        <v>971500</v>
      </c>
      <c r="Z531" s="6">
        <f t="shared" si="140"/>
        <v>0</v>
      </c>
      <c r="AA531" s="4">
        <f>SUM(P531:$P$759)+$Z$25</f>
        <v>1373500.0000000002</v>
      </c>
      <c r="AB531" s="4">
        <f>SUM(V531:$W$759)</f>
        <v>135856.51999999999</v>
      </c>
      <c r="AC531" s="4">
        <f t="shared" si="152"/>
        <v>402000.00000000023</v>
      </c>
    </row>
    <row r="532" spans="1:29" x14ac:dyDescent="0.15">
      <c r="A532">
        <v>3</v>
      </c>
      <c r="B532" s="1">
        <v>42019</v>
      </c>
      <c r="C532">
        <v>194.5</v>
      </c>
      <c r="D532">
        <v>195</v>
      </c>
      <c r="E532">
        <v>193.9</v>
      </c>
      <c r="F532">
        <v>194.4</v>
      </c>
      <c r="G532">
        <v>130134600</v>
      </c>
      <c r="H532" s="2">
        <f t="shared" si="141"/>
        <v>25298166240</v>
      </c>
      <c r="I532">
        <f t="shared" si="135"/>
        <v>0.20000000000001705</v>
      </c>
      <c r="J532" t="str">
        <f t="shared" si="142"/>
        <v>高値割、安値割</v>
      </c>
      <c r="L532">
        <f t="shared" si="136"/>
        <v>-0.20000000000001705</v>
      </c>
      <c r="M532">
        <f t="shared" si="143"/>
        <v>-0.20000000000001705</v>
      </c>
      <c r="N532">
        <f t="shared" si="144"/>
        <v>0.20000000000001705</v>
      </c>
      <c r="O532" s="2">
        <f t="shared" si="137"/>
        <v>5000</v>
      </c>
      <c r="P532" s="2">
        <f t="shared" si="145"/>
        <v>-1000.0000000000853</v>
      </c>
      <c r="Q532" s="2">
        <f t="shared" si="138"/>
        <v>971000</v>
      </c>
      <c r="R532" s="2" t="str">
        <f t="shared" si="146"/>
        <v>uri</v>
      </c>
      <c r="S532" s="2" t="str">
        <f t="shared" si="147"/>
        <v>kai</v>
      </c>
      <c r="T532" s="2" t="str">
        <f t="shared" si="148"/>
        <v>uri</v>
      </c>
      <c r="U532" s="2" t="str">
        <f t="shared" si="149"/>
        <v/>
      </c>
      <c r="V532" s="2" t="str">
        <f t="shared" si="150"/>
        <v/>
      </c>
      <c r="W532" s="2" t="str">
        <f t="shared" si="153"/>
        <v/>
      </c>
      <c r="X532" s="2">
        <f t="shared" si="151"/>
        <v>77.680000000000007</v>
      </c>
      <c r="Y532" s="6">
        <f t="shared" si="139"/>
        <v>972000</v>
      </c>
      <c r="Z532" s="6">
        <f t="shared" si="140"/>
        <v>0</v>
      </c>
      <c r="AA532" s="4">
        <f>SUM(P532:$P$759)+$Z$25</f>
        <v>1373000.0000000002</v>
      </c>
      <c r="AB532" s="4">
        <f>SUM(V532:$W$759)</f>
        <v>135856.51999999999</v>
      </c>
      <c r="AC532" s="4">
        <f t="shared" si="152"/>
        <v>401000.00000000023</v>
      </c>
    </row>
    <row r="533" spans="1:29" x14ac:dyDescent="0.15">
      <c r="A533">
        <v>3</v>
      </c>
      <c r="B533" s="1">
        <v>42018</v>
      </c>
      <c r="C533">
        <v>195.3</v>
      </c>
      <c r="D533">
        <v>195.5</v>
      </c>
      <c r="E533">
        <v>194</v>
      </c>
      <c r="F533">
        <v>194.2</v>
      </c>
      <c r="G533">
        <v>134416000</v>
      </c>
      <c r="H533" s="2">
        <f t="shared" si="141"/>
        <v>26103587200</v>
      </c>
      <c r="I533">
        <f t="shared" si="135"/>
        <v>-2.1000000000000227</v>
      </c>
      <c r="J533" t="str">
        <f t="shared" si="142"/>
        <v>高値割、安値割</v>
      </c>
      <c r="L533">
        <f t="shared" si="136"/>
        <v>2.1000000000000227</v>
      </c>
      <c r="M533">
        <f t="shared" si="143"/>
        <v>2.1000000000000227</v>
      </c>
      <c r="N533">
        <f t="shared" si="144"/>
        <v>-2.1000000000000227</v>
      </c>
      <c r="O533" s="2">
        <f t="shared" si="137"/>
        <v>5000</v>
      </c>
      <c r="P533" s="2">
        <f t="shared" si="145"/>
        <v>10500.000000000113</v>
      </c>
      <c r="Q533" s="2">
        <f t="shared" si="138"/>
        <v>981500</v>
      </c>
      <c r="R533" s="2" t="str">
        <f t="shared" si="146"/>
        <v>uri</v>
      </c>
      <c r="S533" s="2" t="str">
        <f t="shared" si="147"/>
        <v>kai</v>
      </c>
      <c r="T533" s="2" t="str">
        <f t="shared" si="148"/>
        <v>uri</v>
      </c>
      <c r="U533" s="2" t="str">
        <f t="shared" si="149"/>
        <v/>
      </c>
      <c r="V533" s="2" t="str">
        <f t="shared" si="150"/>
        <v/>
      </c>
      <c r="W533" s="2" t="str">
        <f t="shared" si="153"/>
        <v/>
      </c>
      <c r="X533" s="2">
        <f t="shared" si="151"/>
        <v>78.52</v>
      </c>
      <c r="Y533" s="6">
        <f t="shared" si="139"/>
        <v>971000</v>
      </c>
      <c r="Z533" s="6">
        <f t="shared" si="140"/>
        <v>0</v>
      </c>
      <c r="AA533" s="4">
        <f>SUM(P533:$P$759)+$Z$25</f>
        <v>1374000.0000000005</v>
      </c>
      <c r="AB533" s="4">
        <f>SUM(V533:$W$759)</f>
        <v>135856.51999999999</v>
      </c>
      <c r="AC533" s="4">
        <f t="shared" si="152"/>
        <v>403000.00000000047</v>
      </c>
    </row>
    <row r="534" spans="1:29" x14ac:dyDescent="0.15">
      <c r="A534">
        <v>3</v>
      </c>
      <c r="B534" s="1">
        <v>42017</v>
      </c>
      <c r="C534">
        <v>196.7</v>
      </c>
      <c r="D534">
        <v>196.8</v>
      </c>
      <c r="E534">
        <v>194.8</v>
      </c>
      <c r="F534">
        <v>196.3</v>
      </c>
      <c r="G534">
        <v>139449100</v>
      </c>
      <c r="H534" s="2">
        <f t="shared" si="141"/>
        <v>27373858330</v>
      </c>
      <c r="I534">
        <f t="shared" si="135"/>
        <v>-1.1999999999999886</v>
      </c>
      <c r="J534" t="str">
        <f t="shared" si="142"/>
        <v>高値割、安値割</v>
      </c>
      <c r="L534">
        <f t="shared" si="136"/>
        <v>1.1999999999999886</v>
      </c>
      <c r="M534">
        <f t="shared" si="143"/>
        <v>1.1999999999999886</v>
      </c>
      <c r="N534">
        <f t="shared" si="144"/>
        <v>-1.1999999999999886</v>
      </c>
      <c r="O534" s="2">
        <f t="shared" si="137"/>
        <v>5000</v>
      </c>
      <c r="P534" s="2">
        <f t="shared" si="145"/>
        <v>5999.9999999999436</v>
      </c>
      <c r="Q534" s="2">
        <f t="shared" si="138"/>
        <v>987500</v>
      </c>
      <c r="R534" s="2" t="str">
        <f t="shared" si="146"/>
        <v>uri</v>
      </c>
      <c r="S534" s="2" t="str">
        <f t="shared" si="147"/>
        <v>kai</v>
      </c>
      <c r="T534" s="2" t="str">
        <f t="shared" si="148"/>
        <v>uri</v>
      </c>
      <c r="U534" s="2">
        <f t="shared" si="149"/>
        <v>987500</v>
      </c>
      <c r="V534" s="2">
        <f t="shared" si="150"/>
        <v>1080</v>
      </c>
      <c r="W534" s="2" t="str">
        <f t="shared" si="153"/>
        <v/>
      </c>
      <c r="X534" s="2">
        <f t="shared" si="151"/>
        <v>158</v>
      </c>
      <c r="Y534" s="6">
        <f t="shared" si="139"/>
        <v>981500</v>
      </c>
      <c r="Z534" s="6">
        <f t="shared" si="140"/>
        <v>0</v>
      </c>
      <c r="AA534" s="4">
        <f>SUM(P534:$P$759)+$Z$25</f>
        <v>1363500.0000000002</v>
      </c>
      <c r="AB534" s="4">
        <f>SUM(V534:$W$759)</f>
        <v>135856.51999999999</v>
      </c>
      <c r="AC534" s="4">
        <f t="shared" si="152"/>
        <v>382000.00000000023</v>
      </c>
    </row>
    <row r="535" spans="1:29" x14ac:dyDescent="0.15">
      <c r="A535">
        <v>3</v>
      </c>
      <c r="B535" s="1">
        <v>42013</v>
      </c>
      <c r="C535">
        <v>198</v>
      </c>
      <c r="D535">
        <v>198.4</v>
      </c>
      <c r="E535">
        <v>196.6</v>
      </c>
      <c r="F535">
        <v>197.5</v>
      </c>
      <c r="G535">
        <v>128595500</v>
      </c>
      <c r="H535" s="2">
        <f t="shared" si="141"/>
        <v>25397611250</v>
      </c>
      <c r="I535">
        <f t="shared" si="135"/>
        <v>9.9999999999994316E-2</v>
      </c>
      <c r="J535" t="str">
        <f t="shared" si="142"/>
        <v>高値割、安値割</v>
      </c>
      <c r="L535">
        <f t="shared" si="136"/>
        <v>9.9999999999994316E-2</v>
      </c>
      <c r="M535">
        <f t="shared" si="143"/>
        <v>9.9999999999994316E-2</v>
      </c>
      <c r="N535">
        <f t="shared" si="144"/>
        <v>-9.9999999999994316E-2</v>
      </c>
      <c r="O535" s="2">
        <f t="shared" si="137"/>
        <v>5000</v>
      </c>
      <c r="P535" s="2">
        <f t="shared" si="145"/>
        <v>499.99999999997158</v>
      </c>
      <c r="Q535" s="2">
        <f t="shared" si="138"/>
        <v>987000</v>
      </c>
      <c r="R535" s="2" t="str">
        <f t="shared" si="146"/>
        <v>kai</v>
      </c>
      <c r="S535" s="2" t="str">
        <f t="shared" si="147"/>
        <v>uri</v>
      </c>
      <c r="T535" s="2" t="str">
        <f t="shared" si="148"/>
        <v>kai</v>
      </c>
      <c r="U535" s="2">
        <f t="shared" si="149"/>
        <v>987000</v>
      </c>
      <c r="V535" s="2">
        <f t="shared" si="150"/>
        <v>1080</v>
      </c>
      <c r="W535" s="2">
        <f t="shared" si="153"/>
        <v>157.91999999999999</v>
      </c>
      <c r="X535" s="2" t="str">
        <f t="shared" si="151"/>
        <v/>
      </c>
      <c r="Y535" s="6">
        <f t="shared" si="139"/>
        <v>987500</v>
      </c>
      <c r="Z535" s="6">
        <f t="shared" si="140"/>
        <v>0</v>
      </c>
      <c r="AA535" s="4">
        <f>SUM(P535:$P$759)+$Z$25</f>
        <v>1357500.0000000002</v>
      </c>
      <c r="AB535" s="4">
        <f>SUM(V535:$W$759)</f>
        <v>134776.51999999999</v>
      </c>
      <c r="AC535" s="4">
        <f t="shared" si="152"/>
        <v>370000.00000000023</v>
      </c>
    </row>
    <row r="536" spans="1:29" x14ac:dyDescent="0.15">
      <c r="A536">
        <v>3</v>
      </c>
      <c r="B536" s="1">
        <v>42012</v>
      </c>
      <c r="C536">
        <v>198.7</v>
      </c>
      <c r="D536">
        <v>198.8</v>
      </c>
      <c r="E536">
        <v>197</v>
      </c>
      <c r="F536">
        <v>197.4</v>
      </c>
      <c r="G536">
        <v>132651500</v>
      </c>
      <c r="H536" s="2">
        <f t="shared" si="141"/>
        <v>26185406100</v>
      </c>
      <c r="I536">
        <f t="shared" si="135"/>
        <v>0.40000000000000568</v>
      </c>
      <c r="J536" t="str">
        <f t="shared" si="142"/>
        <v>高値超、安値超</v>
      </c>
      <c r="L536">
        <f t="shared" si="136"/>
        <v>-0.40000000000000568</v>
      </c>
      <c r="M536">
        <f t="shared" si="143"/>
        <v>-0.40000000000000568</v>
      </c>
      <c r="N536">
        <f t="shared" si="144"/>
        <v>0.40000000000000568</v>
      </c>
      <c r="O536" s="2">
        <f t="shared" si="137"/>
        <v>5000</v>
      </c>
      <c r="P536" s="2">
        <f t="shared" si="145"/>
        <v>-2000.0000000000284</v>
      </c>
      <c r="Q536" s="2">
        <f t="shared" si="138"/>
        <v>985000</v>
      </c>
      <c r="R536" s="2" t="str">
        <f t="shared" si="146"/>
        <v>uri</v>
      </c>
      <c r="S536" s="2" t="str">
        <f t="shared" si="147"/>
        <v>kai</v>
      </c>
      <c r="T536" s="2" t="str">
        <f t="shared" si="148"/>
        <v>uri</v>
      </c>
      <c r="U536" s="2" t="str">
        <f t="shared" si="149"/>
        <v/>
      </c>
      <c r="V536" s="2" t="str">
        <f t="shared" si="150"/>
        <v/>
      </c>
      <c r="W536" s="2" t="str">
        <f t="shared" si="153"/>
        <v/>
      </c>
      <c r="X536" s="2">
        <f t="shared" si="151"/>
        <v>78.8</v>
      </c>
      <c r="Y536" s="6">
        <f t="shared" si="139"/>
        <v>987000</v>
      </c>
      <c r="Z536" s="6">
        <f t="shared" si="140"/>
        <v>0</v>
      </c>
      <c r="AA536" s="4">
        <f>SUM(P536:$P$759)+$Z$25</f>
        <v>1357000.0000000005</v>
      </c>
      <c r="AB536" s="4">
        <f>SUM(V536:$W$759)</f>
        <v>133538.59999999998</v>
      </c>
      <c r="AC536" s="4">
        <f t="shared" si="152"/>
        <v>370000.00000000047</v>
      </c>
    </row>
    <row r="537" spans="1:29" x14ac:dyDescent="0.15">
      <c r="A537">
        <v>3</v>
      </c>
      <c r="B537" s="1">
        <v>42011</v>
      </c>
      <c r="C537">
        <v>197.4</v>
      </c>
      <c r="D537">
        <v>198.5</v>
      </c>
      <c r="E537">
        <v>196.6</v>
      </c>
      <c r="F537">
        <v>197</v>
      </c>
      <c r="G537">
        <v>153946700</v>
      </c>
      <c r="H537" s="2">
        <f t="shared" si="141"/>
        <v>30327499900</v>
      </c>
      <c r="I537">
        <f t="shared" si="135"/>
        <v>-1</v>
      </c>
      <c r="J537" t="str">
        <f t="shared" si="142"/>
        <v>高値割、安値割</v>
      </c>
      <c r="L537">
        <f t="shared" si="136"/>
        <v>1</v>
      </c>
      <c r="M537">
        <f t="shared" si="143"/>
        <v>1</v>
      </c>
      <c r="N537">
        <f t="shared" si="144"/>
        <v>-1</v>
      </c>
      <c r="O537" s="2">
        <f t="shared" si="137"/>
        <v>5000</v>
      </c>
      <c r="P537" s="2">
        <f t="shared" si="145"/>
        <v>5000</v>
      </c>
      <c r="Q537" s="2">
        <f t="shared" si="138"/>
        <v>990000</v>
      </c>
      <c r="R537" s="2" t="str">
        <f t="shared" si="146"/>
        <v>uri</v>
      </c>
      <c r="S537" s="2" t="str">
        <f t="shared" si="147"/>
        <v>kai</v>
      </c>
      <c r="T537" s="2" t="str">
        <f t="shared" si="148"/>
        <v>uri</v>
      </c>
      <c r="U537" s="2" t="str">
        <f t="shared" si="149"/>
        <v/>
      </c>
      <c r="V537" s="2" t="str">
        <f t="shared" si="150"/>
        <v/>
      </c>
      <c r="W537" s="2" t="str">
        <f t="shared" si="153"/>
        <v/>
      </c>
      <c r="X537" s="2">
        <f t="shared" si="151"/>
        <v>79.2</v>
      </c>
      <c r="Y537" s="6">
        <f t="shared" si="139"/>
        <v>985000</v>
      </c>
      <c r="Z537" s="6">
        <f t="shared" si="140"/>
        <v>0</v>
      </c>
      <c r="AA537" s="4">
        <f>SUM(P537:$P$759)+$Z$25</f>
        <v>1359000.0000000005</v>
      </c>
      <c r="AB537" s="4">
        <f>SUM(V537:$W$759)</f>
        <v>133538.59999999998</v>
      </c>
      <c r="AC537" s="4">
        <f t="shared" si="152"/>
        <v>374000.00000000047</v>
      </c>
    </row>
    <row r="538" spans="1:29" x14ac:dyDescent="0.15">
      <c r="A538">
        <v>3</v>
      </c>
      <c r="B538" s="1">
        <v>42010</v>
      </c>
      <c r="C538">
        <v>199.4</v>
      </c>
      <c r="D538">
        <v>199.7</v>
      </c>
      <c r="E538">
        <v>198</v>
      </c>
      <c r="F538">
        <v>198</v>
      </c>
      <c r="G538">
        <v>183940000</v>
      </c>
      <c r="H538" s="2">
        <f t="shared" si="141"/>
        <v>36420120000</v>
      </c>
      <c r="I538">
        <f t="shared" ref="I538:I601" si="154">IF(F539="","",F538-F539)</f>
        <v>-3</v>
      </c>
      <c r="J538" t="str">
        <f t="shared" si="142"/>
        <v>高値割、安値割</v>
      </c>
      <c r="L538">
        <f t="shared" ref="L538:L601" si="155">IF($M$25&gt;$N$25,M538,N538)</f>
        <v>3</v>
      </c>
      <c r="M538">
        <f t="shared" si="143"/>
        <v>3</v>
      </c>
      <c r="N538">
        <f t="shared" si="144"/>
        <v>-3</v>
      </c>
      <c r="O538" s="2">
        <f t="shared" ref="O538:O601" si="156">$B$3*1</f>
        <v>5000</v>
      </c>
      <c r="P538" s="2">
        <f t="shared" si="145"/>
        <v>15000</v>
      </c>
      <c r="Q538" s="2">
        <f t="shared" ref="Q538:Q601" si="157">IF(L539&lt;&gt;"",F539*O538,0)</f>
        <v>1005000</v>
      </c>
      <c r="R538" s="2" t="str">
        <f t="shared" si="146"/>
        <v>uri</v>
      </c>
      <c r="S538" s="2" t="str">
        <f t="shared" si="147"/>
        <v>kai</v>
      </c>
      <c r="T538" s="2" t="str">
        <f t="shared" si="148"/>
        <v>uri</v>
      </c>
      <c r="U538" s="2" t="str">
        <f t="shared" si="149"/>
        <v/>
      </c>
      <c r="V538" s="2" t="str">
        <f t="shared" si="150"/>
        <v/>
      </c>
      <c r="W538" s="2" t="str">
        <f t="shared" si="153"/>
        <v/>
      </c>
      <c r="X538" s="2">
        <f t="shared" si="151"/>
        <v>80.400000000000006</v>
      </c>
      <c r="Y538" s="6">
        <f t="shared" ref="Y538:Y601" si="158">+F538*$B$3</f>
        <v>990000</v>
      </c>
      <c r="Z538" s="6">
        <f t="shared" ref="Z538:Z601" si="159">IF(AND(Y538&gt;0,Y539=0),Y538,0)</f>
        <v>0</v>
      </c>
      <c r="AA538" s="4">
        <f>SUM(P538:$P$759)+$Z$25</f>
        <v>1354000.0000000005</v>
      </c>
      <c r="AB538" s="4">
        <f>SUM(V538:$W$759)</f>
        <v>133538.59999999998</v>
      </c>
      <c r="AC538" s="4">
        <f t="shared" si="152"/>
        <v>364000.00000000047</v>
      </c>
    </row>
    <row r="539" spans="1:29" x14ac:dyDescent="0.15">
      <c r="A539">
        <v>3</v>
      </c>
      <c r="B539" s="1">
        <v>42009</v>
      </c>
      <c r="C539">
        <v>202</v>
      </c>
      <c r="D539">
        <v>202.3</v>
      </c>
      <c r="E539">
        <v>200.1</v>
      </c>
      <c r="F539">
        <v>201</v>
      </c>
      <c r="G539">
        <v>118255600</v>
      </c>
      <c r="H539" s="2">
        <f t="shared" ref="H539:H602" si="160">+F539*G539</f>
        <v>23769375600</v>
      </c>
      <c r="I539">
        <f t="shared" si="154"/>
        <v>-1.5</v>
      </c>
      <c r="J539" t="str">
        <f t="shared" ref="J539:J602" si="161">IF(AND(D539&lt;D540,E539&lt;E540,AVERAGE(H539:H548)&gt;50000000),"高値割、安値割",IF(AND(D539&gt;D540,E539&gt;E540,AVERAGE(H539:H548)&gt;50000000),"高値超、安値超",""))</f>
        <v>高値割、安値割</v>
      </c>
      <c r="L539">
        <f t="shared" si="155"/>
        <v>1.5</v>
      </c>
      <c r="M539">
        <f t="shared" ref="M539:M602" si="162">IF(F540="",0,IF(J540="高値割、安値割",F540-F539,-F540+F539))</f>
        <v>1.5</v>
      </c>
      <c r="N539">
        <f t="shared" ref="N539:N602" si="163">IF(F540="",0,IF(J540&lt;&gt;"高値超、安値超",-F540+F539,F540-F539))</f>
        <v>-1.5</v>
      </c>
      <c r="O539" s="2">
        <f t="shared" si="156"/>
        <v>5000</v>
      </c>
      <c r="P539" s="2">
        <f t="shared" ref="P539:P602" si="164">IF(L539&lt;&gt;"",L539*O539,"")</f>
        <v>7500</v>
      </c>
      <c r="Q539" s="2">
        <f t="shared" si="157"/>
        <v>1012500</v>
      </c>
      <c r="R539" s="2" t="str">
        <f t="shared" ref="R539:R602" si="165">IF(J540="高値割、安値割","uri","kai")</f>
        <v>uri</v>
      </c>
      <c r="S539" s="2" t="str">
        <f t="shared" ref="S539:S602" si="166">IF(J540="高値超、安値超","uri","kai")</f>
        <v>kai</v>
      </c>
      <c r="T539" s="2" t="str">
        <f t="shared" ref="T539:T602" si="167">IF($M$25&gt;$N$25,R539,S539)</f>
        <v>uri</v>
      </c>
      <c r="U539" s="2">
        <f t="shared" ref="U539:U602" si="168">IF(T539&lt;&gt;T540,Q539*1,"")</f>
        <v>1012500</v>
      </c>
      <c r="V539" s="2">
        <f t="shared" ref="V539:V602" si="169">IF(U539="","",IF(U539&lt;$AD$26,$AE$26,IF(U539&lt;$AD$27,$AE$27,IF(U539&lt;$AD$28,$AE$28,IF(U539&lt;$AD$29,$AE$29,IF(U539&lt;$AD$30,$AE$30,IF(U539&lt;$AD$31,$AE$31,$AE$32))))))*2)</f>
        <v>1512</v>
      </c>
      <c r="W539" s="2" t="str">
        <f t="shared" si="153"/>
        <v/>
      </c>
      <c r="X539" s="2">
        <f t="shared" ref="X539:X602" si="170">IF(AND(T540&lt;&gt;"uri",T539="uri"),Q539*2%/250*2,IF(AND(T540="uri",T539="uri"),Q539*2%/250,""))</f>
        <v>162</v>
      </c>
      <c r="Y539" s="6">
        <f t="shared" si="158"/>
        <v>1005000</v>
      </c>
      <c r="Z539" s="6">
        <f t="shared" si="159"/>
        <v>0</v>
      </c>
      <c r="AA539" s="4">
        <f>SUM(P539:$P$759)+$Z$25</f>
        <v>1339000.0000000005</v>
      </c>
      <c r="AB539" s="4">
        <f>SUM(V539:$W$759)</f>
        <v>133538.59999999998</v>
      </c>
      <c r="AC539" s="4">
        <f t="shared" ref="AC539:AC602" si="171">+AA539-Y539</f>
        <v>334000.00000000047</v>
      </c>
    </row>
    <row r="540" spans="1:29" x14ac:dyDescent="0.15">
      <c r="A540">
        <v>3</v>
      </c>
      <c r="B540" s="1">
        <v>42003</v>
      </c>
      <c r="C540">
        <v>203</v>
      </c>
      <c r="D540">
        <v>203.3</v>
      </c>
      <c r="E540">
        <v>202.2</v>
      </c>
      <c r="F540">
        <v>202.5</v>
      </c>
      <c r="G540">
        <v>117357100</v>
      </c>
      <c r="H540" s="2">
        <f t="shared" si="160"/>
        <v>23764812750</v>
      </c>
      <c r="I540">
        <f t="shared" si="154"/>
        <v>-0.59999999999999432</v>
      </c>
      <c r="J540" t="str">
        <f t="shared" si="161"/>
        <v>高値割、安値割</v>
      </c>
      <c r="L540">
        <f t="shared" si="155"/>
        <v>-0.59999999999999432</v>
      </c>
      <c r="M540">
        <f t="shared" si="162"/>
        <v>-0.59999999999999432</v>
      </c>
      <c r="N540">
        <f t="shared" si="163"/>
        <v>0.59999999999999432</v>
      </c>
      <c r="O540" s="2">
        <f t="shared" si="156"/>
        <v>5000</v>
      </c>
      <c r="P540" s="2">
        <f t="shared" si="164"/>
        <v>-2999.9999999999718</v>
      </c>
      <c r="Q540" s="2">
        <f t="shared" si="157"/>
        <v>1015500</v>
      </c>
      <c r="R540" s="2" t="str">
        <f t="shared" si="165"/>
        <v>kai</v>
      </c>
      <c r="S540" s="2" t="str">
        <f t="shared" si="166"/>
        <v>uri</v>
      </c>
      <c r="T540" s="2" t="str">
        <f t="shared" si="167"/>
        <v>kai</v>
      </c>
      <c r="U540" s="2" t="str">
        <f t="shared" si="168"/>
        <v/>
      </c>
      <c r="V540" s="2" t="str">
        <f t="shared" si="169"/>
        <v/>
      </c>
      <c r="W540" s="2">
        <f t="shared" si="153"/>
        <v>81.239999999999995</v>
      </c>
      <c r="X540" s="2" t="str">
        <f t="shared" si="170"/>
        <v/>
      </c>
      <c r="Y540" s="6">
        <f t="shared" si="158"/>
        <v>1012500</v>
      </c>
      <c r="Z540" s="6">
        <f t="shared" si="159"/>
        <v>0</v>
      </c>
      <c r="AA540" s="4">
        <f>SUM(P540:$P$759)+$Z$25</f>
        <v>1331500.0000000005</v>
      </c>
      <c r="AB540" s="4">
        <f>SUM(V540:$W$759)</f>
        <v>132026.59999999998</v>
      </c>
      <c r="AC540" s="4">
        <f t="shared" si="171"/>
        <v>319000.00000000047</v>
      </c>
    </row>
    <row r="541" spans="1:29" x14ac:dyDescent="0.15">
      <c r="A541">
        <v>3</v>
      </c>
      <c r="B541" s="1">
        <v>42002</v>
      </c>
      <c r="C541">
        <v>203.8</v>
      </c>
      <c r="D541">
        <v>204.2</v>
      </c>
      <c r="E541">
        <v>202.5</v>
      </c>
      <c r="F541">
        <v>203.1</v>
      </c>
      <c r="G541">
        <v>114989000</v>
      </c>
      <c r="H541" s="2">
        <f t="shared" si="160"/>
        <v>23354265900</v>
      </c>
      <c r="I541">
        <f t="shared" si="154"/>
        <v>-0.20000000000001705</v>
      </c>
      <c r="J541" t="str">
        <f t="shared" si="161"/>
        <v>高値超、安値超</v>
      </c>
      <c r="L541">
        <f t="shared" si="155"/>
        <v>-0.20000000000001705</v>
      </c>
      <c r="M541">
        <f t="shared" si="162"/>
        <v>-0.20000000000001705</v>
      </c>
      <c r="N541">
        <f t="shared" si="163"/>
        <v>0.20000000000001705</v>
      </c>
      <c r="O541" s="2">
        <f t="shared" si="156"/>
        <v>5000</v>
      </c>
      <c r="P541" s="2">
        <f t="shared" si="164"/>
        <v>-1000.0000000000853</v>
      </c>
      <c r="Q541" s="2">
        <f t="shared" si="157"/>
        <v>1016500</v>
      </c>
      <c r="R541" s="2" t="str">
        <f t="shared" si="165"/>
        <v>kai</v>
      </c>
      <c r="S541" s="2" t="str">
        <f t="shared" si="166"/>
        <v>uri</v>
      </c>
      <c r="T541" s="2" t="str">
        <f t="shared" si="167"/>
        <v>kai</v>
      </c>
      <c r="U541" s="2">
        <f t="shared" si="168"/>
        <v>1016500</v>
      </c>
      <c r="V541" s="2">
        <f t="shared" si="169"/>
        <v>1512</v>
      </c>
      <c r="W541" s="2">
        <f t="shared" si="153"/>
        <v>162.63999999999999</v>
      </c>
      <c r="X541" s="2" t="str">
        <f t="shared" si="170"/>
        <v/>
      </c>
      <c r="Y541" s="6">
        <f t="shared" si="158"/>
        <v>1015500</v>
      </c>
      <c r="Z541" s="6">
        <f t="shared" si="159"/>
        <v>0</v>
      </c>
      <c r="AA541" s="4">
        <f>SUM(P541:$P$759)+$Z$25</f>
        <v>1334500.0000000005</v>
      </c>
      <c r="AB541" s="4">
        <f>SUM(V541:$W$759)</f>
        <v>131945.35999999999</v>
      </c>
      <c r="AC541" s="4">
        <f t="shared" si="171"/>
        <v>319000.00000000047</v>
      </c>
    </row>
    <row r="542" spans="1:29" x14ac:dyDescent="0.15">
      <c r="A542">
        <v>3</v>
      </c>
      <c r="B542" s="1">
        <v>41999</v>
      </c>
      <c r="C542">
        <v>202.4</v>
      </c>
      <c r="D542">
        <v>203.8</v>
      </c>
      <c r="E542">
        <v>202.3</v>
      </c>
      <c r="F542">
        <v>203.3</v>
      </c>
      <c r="G542">
        <v>92321200</v>
      </c>
      <c r="H542" s="2">
        <f t="shared" si="160"/>
        <v>18768899960</v>
      </c>
      <c r="I542">
        <f t="shared" si="154"/>
        <v>1</v>
      </c>
      <c r="J542" t="str">
        <f t="shared" si="161"/>
        <v>高値超、安値超</v>
      </c>
      <c r="L542">
        <f t="shared" si="155"/>
        <v>-1</v>
      </c>
      <c r="M542">
        <f t="shared" si="162"/>
        <v>-1</v>
      </c>
      <c r="N542">
        <f t="shared" si="163"/>
        <v>1</v>
      </c>
      <c r="O542" s="2">
        <f t="shared" si="156"/>
        <v>5000</v>
      </c>
      <c r="P542" s="2">
        <f t="shared" si="164"/>
        <v>-5000</v>
      </c>
      <c r="Q542" s="2">
        <f t="shared" si="157"/>
        <v>1011500</v>
      </c>
      <c r="R542" s="2" t="str">
        <f t="shared" si="165"/>
        <v>uri</v>
      </c>
      <c r="S542" s="2" t="str">
        <f t="shared" si="166"/>
        <v>kai</v>
      </c>
      <c r="T542" s="2" t="str">
        <f t="shared" si="167"/>
        <v>uri</v>
      </c>
      <c r="U542" s="2">
        <f t="shared" si="168"/>
        <v>1011500</v>
      </c>
      <c r="V542" s="2">
        <f t="shared" si="169"/>
        <v>1512</v>
      </c>
      <c r="W542" s="2" t="str">
        <f t="shared" si="153"/>
        <v/>
      </c>
      <c r="X542" s="2">
        <f t="shared" si="170"/>
        <v>161.84</v>
      </c>
      <c r="Y542" s="6">
        <f t="shared" si="158"/>
        <v>1016500</v>
      </c>
      <c r="Z542" s="6">
        <f t="shared" si="159"/>
        <v>0</v>
      </c>
      <c r="AA542" s="4">
        <f>SUM(P542:$P$759)+$Z$25</f>
        <v>1335500.0000000005</v>
      </c>
      <c r="AB542" s="4">
        <f>SUM(V542:$W$759)</f>
        <v>130270.71999999997</v>
      </c>
      <c r="AC542" s="4">
        <f t="shared" si="171"/>
        <v>319000.00000000047</v>
      </c>
    </row>
    <row r="543" spans="1:29" x14ac:dyDescent="0.15">
      <c r="A543">
        <v>3</v>
      </c>
      <c r="B543" s="1">
        <v>41998</v>
      </c>
      <c r="C543">
        <v>202.5</v>
      </c>
      <c r="D543">
        <v>202.7</v>
      </c>
      <c r="E543">
        <v>202</v>
      </c>
      <c r="F543">
        <v>202.3</v>
      </c>
      <c r="G543">
        <v>104044500</v>
      </c>
      <c r="H543" s="2">
        <f t="shared" si="160"/>
        <v>21048202350</v>
      </c>
      <c r="I543">
        <f t="shared" si="154"/>
        <v>-0.19999999999998863</v>
      </c>
      <c r="J543" t="str">
        <f t="shared" si="161"/>
        <v>高値割、安値割</v>
      </c>
      <c r="L543">
        <f t="shared" si="155"/>
        <v>-0.19999999999998863</v>
      </c>
      <c r="M543">
        <f t="shared" si="162"/>
        <v>-0.19999999999998863</v>
      </c>
      <c r="N543">
        <f t="shared" si="163"/>
        <v>0.19999999999998863</v>
      </c>
      <c r="O543" s="2">
        <f t="shared" si="156"/>
        <v>5000</v>
      </c>
      <c r="P543" s="2">
        <f t="shared" si="164"/>
        <v>-999.99999999994316</v>
      </c>
      <c r="Q543" s="2">
        <f t="shared" si="157"/>
        <v>1012500</v>
      </c>
      <c r="R543" s="2" t="str">
        <f t="shared" si="165"/>
        <v>kai</v>
      </c>
      <c r="S543" s="2" t="str">
        <f t="shared" si="166"/>
        <v>uri</v>
      </c>
      <c r="T543" s="2" t="str">
        <f t="shared" si="167"/>
        <v>kai</v>
      </c>
      <c r="U543" s="2" t="str">
        <f t="shared" si="168"/>
        <v/>
      </c>
      <c r="V543" s="2" t="str">
        <f t="shared" si="169"/>
        <v/>
      </c>
      <c r="W543" s="2">
        <f t="shared" si="153"/>
        <v>81</v>
      </c>
      <c r="X543" s="2" t="str">
        <f t="shared" si="170"/>
        <v/>
      </c>
      <c r="Y543" s="6">
        <f t="shared" si="158"/>
        <v>1011500</v>
      </c>
      <c r="Z543" s="6">
        <f t="shared" si="159"/>
        <v>0</v>
      </c>
      <c r="AA543" s="4">
        <f>SUM(P543:$P$759)+$Z$25</f>
        <v>1340500.0000000005</v>
      </c>
      <c r="AB543" s="4">
        <f>SUM(V543:$W$759)</f>
        <v>128758.71999999997</v>
      </c>
      <c r="AC543" s="4">
        <f t="shared" si="171"/>
        <v>329000.00000000047</v>
      </c>
    </row>
    <row r="544" spans="1:29" x14ac:dyDescent="0.15">
      <c r="A544">
        <v>3</v>
      </c>
      <c r="B544" s="1">
        <v>41997</v>
      </c>
      <c r="C544">
        <v>202.6</v>
      </c>
      <c r="D544">
        <v>202.8</v>
      </c>
      <c r="E544">
        <v>202.2</v>
      </c>
      <c r="F544">
        <v>202.5</v>
      </c>
      <c r="G544">
        <v>153809200</v>
      </c>
      <c r="H544" s="2">
        <f t="shared" si="160"/>
        <v>31146363000</v>
      </c>
      <c r="I544">
        <f t="shared" si="154"/>
        <v>0</v>
      </c>
      <c r="J544" t="str">
        <f t="shared" si="161"/>
        <v>高値超、安値超</v>
      </c>
      <c r="L544">
        <f t="shared" si="155"/>
        <v>0</v>
      </c>
      <c r="M544">
        <f t="shared" si="162"/>
        <v>0</v>
      </c>
      <c r="N544">
        <f t="shared" si="163"/>
        <v>0</v>
      </c>
      <c r="O544" s="2">
        <f t="shared" si="156"/>
        <v>5000</v>
      </c>
      <c r="P544" s="2">
        <f t="shared" si="164"/>
        <v>0</v>
      </c>
      <c r="Q544" s="2">
        <f t="shared" si="157"/>
        <v>1012500</v>
      </c>
      <c r="R544" s="2" t="str">
        <f t="shared" si="165"/>
        <v>kai</v>
      </c>
      <c r="S544" s="2" t="str">
        <f t="shared" si="166"/>
        <v>uri</v>
      </c>
      <c r="T544" s="2" t="str">
        <f t="shared" si="167"/>
        <v>kai</v>
      </c>
      <c r="U544" s="2" t="str">
        <f t="shared" si="168"/>
        <v/>
      </c>
      <c r="V544" s="2" t="str">
        <f t="shared" si="169"/>
        <v/>
      </c>
      <c r="W544" s="2">
        <f t="shared" si="153"/>
        <v>81</v>
      </c>
      <c r="X544" s="2" t="str">
        <f t="shared" si="170"/>
        <v/>
      </c>
      <c r="Y544" s="6">
        <f t="shared" si="158"/>
        <v>1012500</v>
      </c>
      <c r="Z544" s="6">
        <f t="shared" si="159"/>
        <v>0</v>
      </c>
      <c r="AA544" s="4">
        <f>SUM(P544:$P$759)+$Z$25</f>
        <v>1341500.0000000005</v>
      </c>
      <c r="AB544" s="4">
        <f>SUM(V544:$W$759)</f>
        <v>128677.71999999997</v>
      </c>
      <c r="AC544" s="4">
        <f t="shared" si="171"/>
        <v>329000.00000000047</v>
      </c>
    </row>
    <row r="545" spans="1:29" x14ac:dyDescent="0.15">
      <c r="A545">
        <v>3</v>
      </c>
      <c r="B545" s="1">
        <v>41995</v>
      </c>
      <c r="C545">
        <v>202.1</v>
      </c>
      <c r="D545">
        <v>202.7</v>
      </c>
      <c r="E545">
        <v>201</v>
      </c>
      <c r="F545">
        <v>202.5</v>
      </c>
      <c r="G545">
        <v>128185700</v>
      </c>
      <c r="H545" s="2">
        <f t="shared" si="160"/>
        <v>25957604250</v>
      </c>
      <c r="I545">
        <f t="shared" si="154"/>
        <v>0.40000000000000568</v>
      </c>
      <c r="J545" t="str">
        <f t="shared" si="161"/>
        <v>高値超、安値超</v>
      </c>
      <c r="L545">
        <f t="shared" si="155"/>
        <v>0.40000000000000568</v>
      </c>
      <c r="M545">
        <f t="shared" si="162"/>
        <v>0.40000000000000568</v>
      </c>
      <c r="N545">
        <f t="shared" si="163"/>
        <v>-0.40000000000000568</v>
      </c>
      <c r="O545" s="2">
        <f t="shared" si="156"/>
        <v>5000</v>
      </c>
      <c r="P545" s="2">
        <f t="shared" si="164"/>
        <v>2000.0000000000284</v>
      </c>
      <c r="Q545" s="2">
        <f t="shared" si="157"/>
        <v>1010500</v>
      </c>
      <c r="R545" s="2" t="str">
        <f t="shared" si="165"/>
        <v>kai</v>
      </c>
      <c r="S545" s="2" t="str">
        <f t="shared" si="166"/>
        <v>uri</v>
      </c>
      <c r="T545" s="2" t="str">
        <f t="shared" si="167"/>
        <v>kai</v>
      </c>
      <c r="U545" s="2" t="str">
        <f t="shared" si="168"/>
        <v/>
      </c>
      <c r="V545" s="2" t="str">
        <f t="shared" si="169"/>
        <v/>
      </c>
      <c r="W545" s="2">
        <f t="shared" ref="W545:W608" si="172">IF(AND(T546&lt;&gt;"kai",T545="kai"),Q545*2%/250*2,IF(AND(T546="kai",T545="kai"),Q545*2%/250,""))</f>
        <v>80.84</v>
      </c>
      <c r="X545" s="2" t="str">
        <f t="shared" si="170"/>
        <v/>
      </c>
      <c r="Y545" s="6">
        <f t="shared" si="158"/>
        <v>1012500</v>
      </c>
      <c r="Z545" s="6">
        <f t="shared" si="159"/>
        <v>0</v>
      </c>
      <c r="AA545" s="4">
        <f>SUM(P545:$P$759)+$Z$25</f>
        <v>1341500.0000000005</v>
      </c>
      <c r="AB545" s="4">
        <f>SUM(V545:$W$759)</f>
        <v>128596.71999999997</v>
      </c>
      <c r="AC545" s="4">
        <f t="shared" si="171"/>
        <v>329000.00000000047</v>
      </c>
    </row>
    <row r="546" spans="1:29" x14ac:dyDescent="0.15">
      <c r="A546">
        <v>3</v>
      </c>
      <c r="B546" s="1">
        <v>41992</v>
      </c>
      <c r="C546">
        <v>200.7</v>
      </c>
      <c r="D546">
        <v>202.6</v>
      </c>
      <c r="E546">
        <v>199.3</v>
      </c>
      <c r="F546">
        <v>202.1</v>
      </c>
      <c r="G546">
        <v>216354200</v>
      </c>
      <c r="H546" s="2">
        <f t="shared" si="160"/>
        <v>43725183820</v>
      </c>
      <c r="I546">
        <f t="shared" si="154"/>
        <v>4.0999999999999943</v>
      </c>
      <c r="J546" t="str">
        <f t="shared" si="161"/>
        <v>高値超、安値超</v>
      </c>
      <c r="L546">
        <f t="shared" si="155"/>
        <v>4.0999999999999943</v>
      </c>
      <c r="M546">
        <f t="shared" si="162"/>
        <v>4.0999999999999943</v>
      </c>
      <c r="N546">
        <f t="shared" si="163"/>
        <v>-4.0999999999999943</v>
      </c>
      <c r="O546" s="2">
        <f t="shared" si="156"/>
        <v>5000</v>
      </c>
      <c r="P546" s="2">
        <f t="shared" si="164"/>
        <v>20499.999999999971</v>
      </c>
      <c r="Q546" s="2">
        <f t="shared" si="157"/>
        <v>990000</v>
      </c>
      <c r="R546" s="2" t="str">
        <f t="shared" si="165"/>
        <v>kai</v>
      </c>
      <c r="S546" s="2" t="str">
        <f t="shared" si="166"/>
        <v>uri</v>
      </c>
      <c r="T546" s="2" t="str">
        <f t="shared" si="167"/>
        <v>kai</v>
      </c>
      <c r="U546" s="2">
        <f t="shared" si="168"/>
        <v>990000</v>
      </c>
      <c r="V546" s="2">
        <f t="shared" si="169"/>
        <v>1080</v>
      </c>
      <c r="W546" s="2">
        <f t="shared" si="172"/>
        <v>158.4</v>
      </c>
      <c r="X546" s="2" t="str">
        <f t="shared" si="170"/>
        <v/>
      </c>
      <c r="Y546" s="6">
        <f t="shared" si="158"/>
        <v>1010500</v>
      </c>
      <c r="Z546" s="6">
        <f t="shared" si="159"/>
        <v>0</v>
      </c>
      <c r="AA546" s="4">
        <f>SUM(P546:$P$759)+$Z$25</f>
        <v>1339500.0000000005</v>
      </c>
      <c r="AB546" s="4">
        <f>SUM(V546:$W$759)</f>
        <v>128515.87999999996</v>
      </c>
      <c r="AC546" s="4">
        <f t="shared" si="171"/>
        <v>329000.00000000047</v>
      </c>
    </row>
    <row r="547" spans="1:29" x14ac:dyDescent="0.15">
      <c r="A547">
        <v>3</v>
      </c>
      <c r="B547" s="1">
        <v>41991</v>
      </c>
      <c r="C547">
        <v>201.8</v>
      </c>
      <c r="D547">
        <v>202.1</v>
      </c>
      <c r="E547">
        <v>198</v>
      </c>
      <c r="F547">
        <v>198</v>
      </c>
      <c r="G547">
        <v>219409000</v>
      </c>
      <c r="H547" s="2">
        <f t="shared" si="160"/>
        <v>43442982000</v>
      </c>
      <c r="I547">
        <f t="shared" si="154"/>
        <v>-0.30000000000001137</v>
      </c>
      <c r="J547" t="str">
        <f t="shared" si="161"/>
        <v>高値超、安値超</v>
      </c>
      <c r="L547">
        <f t="shared" si="155"/>
        <v>0.30000000000001137</v>
      </c>
      <c r="M547">
        <f t="shared" si="162"/>
        <v>0.30000000000001137</v>
      </c>
      <c r="N547">
        <f t="shared" si="163"/>
        <v>-0.30000000000001137</v>
      </c>
      <c r="O547" s="2">
        <f t="shared" si="156"/>
        <v>5000</v>
      </c>
      <c r="P547" s="2">
        <f t="shared" si="164"/>
        <v>1500.0000000000568</v>
      </c>
      <c r="Q547" s="2">
        <f t="shared" si="157"/>
        <v>991500</v>
      </c>
      <c r="R547" s="2" t="str">
        <f t="shared" si="165"/>
        <v>uri</v>
      </c>
      <c r="S547" s="2" t="str">
        <f t="shared" si="166"/>
        <v>kai</v>
      </c>
      <c r="T547" s="2" t="str">
        <f t="shared" si="167"/>
        <v>uri</v>
      </c>
      <c r="U547" s="2" t="str">
        <f t="shared" si="168"/>
        <v/>
      </c>
      <c r="V547" s="2" t="str">
        <f t="shared" si="169"/>
        <v/>
      </c>
      <c r="W547" s="2" t="str">
        <f t="shared" si="172"/>
        <v/>
      </c>
      <c r="X547" s="2">
        <f t="shared" si="170"/>
        <v>79.319999999999993</v>
      </c>
      <c r="Y547" s="6">
        <f t="shared" si="158"/>
        <v>990000</v>
      </c>
      <c r="Z547" s="6">
        <f t="shared" si="159"/>
        <v>0</v>
      </c>
      <c r="AA547" s="4">
        <f>SUM(P547:$P$759)+$Z$25</f>
        <v>1319000.0000000005</v>
      </c>
      <c r="AB547" s="4">
        <f>SUM(V547:$W$759)</f>
        <v>127277.47999999997</v>
      </c>
      <c r="AC547" s="4">
        <f t="shared" si="171"/>
        <v>329000.00000000047</v>
      </c>
    </row>
    <row r="548" spans="1:29" x14ac:dyDescent="0.15">
      <c r="A548">
        <v>3</v>
      </c>
      <c r="B548" s="1">
        <v>41990</v>
      </c>
      <c r="C548">
        <v>198</v>
      </c>
      <c r="D548">
        <v>200.2</v>
      </c>
      <c r="E548">
        <v>197.8</v>
      </c>
      <c r="F548">
        <v>198.3</v>
      </c>
      <c r="G548">
        <v>155961000</v>
      </c>
      <c r="H548" s="2">
        <f t="shared" si="160"/>
        <v>30927066300</v>
      </c>
      <c r="I548">
        <f t="shared" si="154"/>
        <v>0.20000000000001705</v>
      </c>
      <c r="J548" t="str">
        <f t="shared" si="161"/>
        <v>高値割、安値割</v>
      </c>
      <c r="L548">
        <f t="shared" si="155"/>
        <v>-0.20000000000001705</v>
      </c>
      <c r="M548">
        <f t="shared" si="162"/>
        <v>-0.20000000000001705</v>
      </c>
      <c r="N548">
        <f t="shared" si="163"/>
        <v>0.20000000000001705</v>
      </c>
      <c r="O548" s="2">
        <f t="shared" si="156"/>
        <v>5000</v>
      </c>
      <c r="P548" s="2">
        <f t="shared" si="164"/>
        <v>-1000.0000000000853</v>
      </c>
      <c r="Q548" s="2">
        <f t="shared" si="157"/>
        <v>990500</v>
      </c>
      <c r="R548" s="2" t="str">
        <f t="shared" si="165"/>
        <v>uri</v>
      </c>
      <c r="S548" s="2" t="str">
        <f t="shared" si="166"/>
        <v>kai</v>
      </c>
      <c r="T548" s="2" t="str">
        <f t="shared" si="167"/>
        <v>uri</v>
      </c>
      <c r="U548" s="2" t="str">
        <f t="shared" si="168"/>
        <v/>
      </c>
      <c r="V548" s="2" t="str">
        <f t="shared" si="169"/>
        <v/>
      </c>
      <c r="W548" s="2" t="str">
        <f t="shared" si="172"/>
        <v/>
      </c>
      <c r="X548" s="2">
        <f t="shared" si="170"/>
        <v>79.239999999999995</v>
      </c>
      <c r="Y548" s="6">
        <f t="shared" si="158"/>
        <v>991500</v>
      </c>
      <c r="Z548" s="6">
        <f t="shared" si="159"/>
        <v>0</v>
      </c>
      <c r="AA548" s="4">
        <f>SUM(P548:$P$759)+$Z$25</f>
        <v>1317500.0000000002</v>
      </c>
      <c r="AB548" s="4">
        <f>SUM(V548:$W$759)</f>
        <v>127277.47999999997</v>
      </c>
      <c r="AC548" s="4">
        <f t="shared" si="171"/>
        <v>326000.00000000023</v>
      </c>
    </row>
    <row r="549" spans="1:29" x14ac:dyDescent="0.15">
      <c r="A549">
        <v>3</v>
      </c>
      <c r="B549" s="1">
        <v>41989</v>
      </c>
      <c r="C549">
        <v>200.5</v>
      </c>
      <c r="D549">
        <v>200.5</v>
      </c>
      <c r="E549">
        <v>198.1</v>
      </c>
      <c r="F549">
        <v>198.1</v>
      </c>
      <c r="G549">
        <v>162689000</v>
      </c>
      <c r="H549" s="2">
        <f t="shared" si="160"/>
        <v>32228690900</v>
      </c>
      <c r="I549">
        <f t="shared" si="154"/>
        <v>-3.2000000000000171</v>
      </c>
      <c r="J549" t="str">
        <f t="shared" si="161"/>
        <v>高値割、安値割</v>
      </c>
      <c r="L549">
        <f t="shared" si="155"/>
        <v>3.2000000000000171</v>
      </c>
      <c r="M549">
        <f t="shared" si="162"/>
        <v>3.2000000000000171</v>
      </c>
      <c r="N549">
        <f t="shared" si="163"/>
        <v>-3.2000000000000171</v>
      </c>
      <c r="O549" s="2">
        <f t="shared" si="156"/>
        <v>5000</v>
      </c>
      <c r="P549" s="2">
        <f t="shared" si="164"/>
        <v>16000.000000000085</v>
      </c>
      <c r="Q549" s="2">
        <f t="shared" si="157"/>
        <v>1006500</v>
      </c>
      <c r="R549" s="2" t="str">
        <f t="shared" si="165"/>
        <v>uri</v>
      </c>
      <c r="S549" s="2" t="str">
        <f t="shared" si="166"/>
        <v>kai</v>
      </c>
      <c r="T549" s="2" t="str">
        <f t="shared" si="167"/>
        <v>uri</v>
      </c>
      <c r="U549" s="2">
        <f t="shared" si="168"/>
        <v>1006500</v>
      </c>
      <c r="V549" s="2">
        <f t="shared" si="169"/>
        <v>1512</v>
      </c>
      <c r="W549" s="2" t="str">
        <f t="shared" si="172"/>
        <v/>
      </c>
      <c r="X549" s="2">
        <f t="shared" si="170"/>
        <v>161.04</v>
      </c>
      <c r="Y549" s="6">
        <f t="shared" si="158"/>
        <v>990500</v>
      </c>
      <c r="Z549" s="6">
        <f t="shared" si="159"/>
        <v>0</v>
      </c>
      <c r="AA549" s="4">
        <f>SUM(P549:$P$759)+$Z$25</f>
        <v>1318500.0000000005</v>
      </c>
      <c r="AB549" s="4">
        <f>SUM(V549:$W$759)</f>
        <v>127277.47999999997</v>
      </c>
      <c r="AC549" s="4">
        <f t="shared" si="171"/>
        <v>328000.00000000047</v>
      </c>
    </row>
    <row r="550" spans="1:29" x14ac:dyDescent="0.15">
      <c r="A550">
        <v>3</v>
      </c>
      <c r="B550" s="1">
        <v>41988</v>
      </c>
      <c r="C550">
        <v>202.2</v>
      </c>
      <c r="D550">
        <v>203.3</v>
      </c>
      <c r="E550">
        <v>201.1</v>
      </c>
      <c r="F550">
        <v>201.3</v>
      </c>
      <c r="G550">
        <v>135385700</v>
      </c>
      <c r="H550" s="2">
        <f t="shared" si="160"/>
        <v>27253141410</v>
      </c>
      <c r="I550">
        <f t="shared" si="154"/>
        <v>-2.7999999999999829</v>
      </c>
      <c r="J550" t="str">
        <f t="shared" si="161"/>
        <v>高値割、安値割</v>
      </c>
      <c r="L550">
        <f t="shared" si="155"/>
        <v>-2.7999999999999829</v>
      </c>
      <c r="M550">
        <f t="shared" si="162"/>
        <v>-2.7999999999999829</v>
      </c>
      <c r="N550">
        <f t="shared" si="163"/>
        <v>2.7999999999999829</v>
      </c>
      <c r="O550" s="2">
        <f t="shared" si="156"/>
        <v>5000</v>
      </c>
      <c r="P550" s="2">
        <f t="shared" si="164"/>
        <v>-13999.999999999915</v>
      </c>
      <c r="Q550" s="2">
        <f t="shared" si="157"/>
        <v>1020500</v>
      </c>
      <c r="R550" s="2" t="str">
        <f t="shared" si="165"/>
        <v>kai</v>
      </c>
      <c r="S550" s="2" t="str">
        <f t="shared" si="166"/>
        <v>uri</v>
      </c>
      <c r="T550" s="2" t="str">
        <f t="shared" si="167"/>
        <v>kai</v>
      </c>
      <c r="U550" s="2">
        <f t="shared" si="168"/>
        <v>1020500</v>
      </c>
      <c r="V550" s="2">
        <f t="shared" si="169"/>
        <v>1512</v>
      </c>
      <c r="W550" s="2">
        <f t="shared" si="172"/>
        <v>163.28</v>
      </c>
      <c r="X550" s="2" t="str">
        <f t="shared" si="170"/>
        <v/>
      </c>
      <c r="Y550" s="6">
        <f t="shared" si="158"/>
        <v>1006500</v>
      </c>
      <c r="Z550" s="6">
        <f t="shared" si="159"/>
        <v>0</v>
      </c>
      <c r="AA550" s="4">
        <f>SUM(P550:$P$759)+$Z$25</f>
        <v>1302500.0000000002</v>
      </c>
      <c r="AB550" s="4">
        <f>SUM(V550:$W$759)</f>
        <v>125765.47999999998</v>
      </c>
      <c r="AC550" s="4">
        <f t="shared" si="171"/>
        <v>296000.00000000023</v>
      </c>
    </row>
    <row r="551" spans="1:29" x14ac:dyDescent="0.15">
      <c r="A551">
        <v>3</v>
      </c>
      <c r="B551" s="1">
        <v>41985</v>
      </c>
      <c r="C551">
        <v>202.9</v>
      </c>
      <c r="D551">
        <v>206.9</v>
      </c>
      <c r="E551">
        <v>202.6</v>
      </c>
      <c r="F551">
        <v>204.1</v>
      </c>
      <c r="G551">
        <v>214445200</v>
      </c>
      <c r="H551" s="2">
        <f t="shared" si="160"/>
        <v>43768265320</v>
      </c>
      <c r="I551">
        <f t="shared" si="154"/>
        <v>0.5</v>
      </c>
      <c r="J551" t="str">
        <f t="shared" si="161"/>
        <v>高値超、安値超</v>
      </c>
      <c r="L551">
        <f t="shared" si="155"/>
        <v>-0.5</v>
      </c>
      <c r="M551">
        <f t="shared" si="162"/>
        <v>-0.5</v>
      </c>
      <c r="N551">
        <f t="shared" si="163"/>
        <v>0.5</v>
      </c>
      <c r="O551" s="2">
        <f t="shared" si="156"/>
        <v>5000</v>
      </c>
      <c r="P551" s="2">
        <f t="shared" si="164"/>
        <v>-2500</v>
      </c>
      <c r="Q551" s="2">
        <f t="shared" si="157"/>
        <v>1018000</v>
      </c>
      <c r="R551" s="2" t="str">
        <f t="shared" si="165"/>
        <v>uri</v>
      </c>
      <c r="S551" s="2" t="str">
        <f t="shared" si="166"/>
        <v>kai</v>
      </c>
      <c r="T551" s="2" t="str">
        <f t="shared" si="167"/>
        <v>uri</v>
      </c>
      <c r="U551" s="2" t="str">
        <f t="shared" si="168"/>
        <v/>
      </c>
      <c r="V551" s="2" t="str">
        <f t="shared" si="169"/>
        <v/>
      </c>
      <c r="W551" s="2" t="str">
        <f t="shared" si="172"/>
        <v/>
      </c>
      <c r="X551" s="2">
        <f t="shared" si="170"/>
        <v>81.44</v>
      </c>
      <c r="Y551" s="6">
        <f t="shared" si="158"/>
        <v>1020500</v>
      </c>
      <c r="Z551" s="6">
        <f t="shared" si="159"/>
        <v>0</v>
      </c>
      <c r="AA551" s="4">
        <f>SUM(P551:$P$759)+$Z$25</f>
        <v>1316500.0000000002</v>
      </c>
      <c r="AB551" s="4">
        <f>SUM(V551:$W$759)</f>
        <v>124090.2</v>
      </c>
      <c r="AC551" s="4">
        <f t="shared" si="171"/>
        <v>296000.00000000023</v>
      </c>
    </row>
    <row r="552" spans="1:29" x14ac:dyDescent="0.15">
      <c r="A552">
        <v>3</v>
      </c>
      <c r="B552" s="1">
        <v>41984</v>
      </c>
      <c r="C552">
        <v>203.1</v>
      </c>
      <c r="D552">
        <v>204.2</v>
      </c>
      <c r="E552">
        <v>201.9</v>
      </c>
      <c r="F552">
        <v>203.6</v>
      </c>
      <c r="G552">
        <v>139369300</v>
      </c>
      <c r="H552" s="2">
        <f t="shared" si="160"/>
        <v>28375589480</v>
      </c>
      <c r="I552">
        <f t="shared" si="154"/>
        <v>-1.4000000000000057</v>
      </c>
      <c r="J552" t="str">
        <f t="shared" si="161"/>
        <v>高値割、安値割</v>
      </c>
      <c r="L552">
        <f t="shared" si="155"/>
        <v>1.4000000000000057</v>
      </c>
      <c r="M552">
        <f t="shared" si="162"/>
        <v>1.4000000000000057</v>
      </c>
      <c r="N552">
        <f t="shared" si="163"/>
        <v>-1.4000000000000057</v>
      </c>
      <c r="O552" s="2">
        <f t="shared" si="156"/>
        <v>5000</v>
      </c>
      <c r="P552" s="2">
        <f t="shared" si="164"/>
        <v>7000.0000000000282</v>
      </c>
      <c r="Q552" s="2">
        <f t="shared" si="157"/>
        <v>1025000</v>
      </c>
      <c r="R552" s="2" t="str">
        <f t="shared" si="165"/>
        <v>uri</v>
      </c>
      <c r="S552" s="2" t="str">
        <f t="shared" si="166"/>
        <v>kai</v>
      </c>
      <c r="T552" s="2" t="str">
        <f t="shared" si="167"/>
        <v>uri</v>
      </c>
      <c r="U552" s="2">
        <f t="shared" si="168"/>
        <v>1025000</v>
      </c>
      <c r="V552" s="2">
        <f t="shared" si="169"/>
        <v>1512</v>
      </c>
      <c r="W552" s="2" t="str">
        <f t="shared" si="172"/>
        <v/>
      </c>
      <c r="X552" s="2">
        <f t="shared" si="170"/>
        <v>164</v>
      </c>
      <c r="Y552" s="6">
        <f t="shared" si="158"/>
        <v>1018000</v>
      </c>
      <c r="Z552" s="6">
        <f t="shared" si="159"/>
        <v>0</v>
      </c>
      <c r="AA552" s="4">
        <f>SUM(P552:$P$759)+$Z$25</f>
        <v>1319000.0000000002</v>
      </c>
      <c r="AB552" s="4">
        <f>SUM(V552:$W$759)</f>
        <v>124090.2</v>
      </c>
      <c r="AC552" s="4">
        <f t="shared" si="171"/>
        <v>301000.00000000023</v>
      </c>
    </row>
    <row r="553" spans="1:29" x14ac:dyDescent="0.15">
      <c r="A553">
        <v>3</v>
      </c>
      <c r="B553" s="1">
        <v>41983</v>
      </c>
      <c r="C553">
        <v>207</v>
      </c>
      <c r="D553">
        <v>208.1</v>
      </c>
      <c r="E553">
        <v>204.2</v>
      </c>
      <c r="F553">
        <v>205</v>
      </c>
      <c r="G553">
        <v>190507100</v>
      </c>
      <c r="H553" s="2">
        <f t="shared" si="160"/>
        <v>39053955500</v>
      </c>
      <c r="I553">
        <f t="shared" si="154"/>
        <v>-3.4000000000000057</v>
      </c>
      <c r="J553" t="str">
        <f t="shared" si="161"/>
        <v>高値割、安値割</v>
      </c>
      <c r="L553">
        <f t="shared" si="155"/>
        <v>-3.4000000000000057</v>
      </c>
      <c r="M553">
        <f t="shared" si="162"/>
        <v>-3.4000000000000057</v>
      </c>
      <c r="N553">
        <f t="shared" si="163"/>
        <v>-3.4000000000000057</v>
      </c>
      <c r="O553" s="2">
        <f t="shared" si="156"/>
        <v>5000</v>
      </c>
      <c r="P553" s="2">
        <f t="shared" si="164"/>
        <v>-17000.000000000029</v>
      </c>
      <c r="Q553" s="2">
        <f t="shared" si="157"/>
        <v>1042000</v>
      </c>
      <c r="R553" s="2" t="str">
        <f t="shared" si="165"/>
        <v>kai</v>
      </c>
      <c r="S553" s="2" t="str">
        <f t="shared" si="166"/>
        <v>kai</v>
      </c>
      <c r="T553" s="2" t="str">
        <f t="shared" si="167"/>
        <v>kai</v>
      </c>
      <c r="U553" s="2" t="str">
        <f t="shared" si="168"/>
        <v/>
      </c>
      <c r="V553" s="2" t="str">
        <f t="shared" si="169"/>
        <v/>
      </c>
      <c r="W553" s="2">
        <f t="shared" si="172"/>
        <v>83.36</v>
      </c>
      <c r="X553" s="2" t="str">
        <f t="shared" si="170"/>
        <v/>
      </c>
      <c r="Y553" s="6">
        <f t="shared" si="158"/>
        <v>1025000</v>
      </c>
      <c r="Z553" s="6">
        <f t="shared" si="159"/>
        <v>0</v>
      </c>
      <c r="AA553" s="4">
        <f>SUM(P553:$P$759)+$Z$25</f>
        <v>1312000.0000000002</v>
      </c>
      <c r="AB553" s="4">
        <f>SUM(V553:$W$759)</f>
        <v>122578.2</v>
      </c>
      <c r="AC553" s="4">
        <f t="shared" si="171"/>
        <v>287000.00000000023</v>
      </c>
    </row>
    <row r="554" spans="1:29" x14ac:dyDescent="0.15">
      <c r="A554">
        <v>3</v>
      </c>
      <c r="B554" s="1">
        <v>41982</v>
      </c>
      <c r="C554">
        <v>205</v>
      </c>
      <c r="D554">
        <v>208.8</v>
      </c>
      <c r="E554">
        <v>204.8</v>
      </c>
      <c r="F554">
        <v>208.4</v>
      </c>
      <c r="G554">
        <v>212836900</v>
      </c>
      <c r="H554" s="2">
        <f t="shared" si="160"/>
        <v>44355209960</v>
      </c>
      <c r="I554">
        <f t="shared" si="154"/>
        <v>2.9000000000000057</v>
      </c>
      <c r="J554" t="str">
        <f t="shared" si="161"/>
        <v/>
      </c>
      <c r="L554">
        <f t="shared" si="155"/>
        <v>2.9000000000000057</v>
      </c>
      <c r="M554">
        <f t="shared" si="162"/>
        <v>2.9000000000000057</v>
      </c>
      <c r="N554">
        <f t="shared" si="163"/>
        <v>-2.9000000000000057</v>
      </c>
      <c r="O554" s="2">
        <f t="shared" si="156"/>
        <v>5000</v>
      </c>
      <c r="P554" s="2">
        <f t="shared" si="164"/>
        <v>14500.000000000029</v>
      </c>
      <c r="Q554" s="2">
        <f t="shared" si="157"/>
        <v>1027500</v>
      </c>
      <c r="R554" s="2" t="str">
        <f t="shared" si="165"/>
        <v>kai</v>
      </c>
      <c r="S554" s="2" t="str">
        <f t="shared" si="166"/>
        <v>uri</v>
      </c>
      <c r="T554" s="2" t="str">
        <f t="shared" si="167"/>
        <v>kai</v>
      </c>
      <c r="U554" s="2">
        <f t="shared" si="168"/>
        <v>1027500</v>
      </c>
      <c r="V554" s="2">
        <f t="shared" si="169"/>
        <v>1512</v>
      </c>
      <c r="W554" s="2">
        <f t="shared" si="172"/>
        <v>164.4</v>
      </c>
      <c r="X554" s="2" t="str">
        <f t="shared" si="170"/>
        <v/>
      </c>
      <c r="Y554" s="6">
        <f t="shared" si="158"/>
        <v>1042000</v>
      </c>
      <c r="Z554" s="6">
        <f t="shared" si="159"/>
        <v>0</v>
      </c>
      <c r="AA554" s="4">
        <f>SUM(P554:$P$759)+$Z$25</f>
        <v>1329000.0000000002</v>
      </c>
      <c r="AB554" s="4">
        <f>SUM(V554:$W$759)</f>
        <v>122494.84000000001</v>
      </c>
      <c r="AC554" s="4">
        <f t="shared" si="171"/>
        <v>287000.00000000023</v>
      </c>
    </row>
    <row r="555" spans="1:29" x14ac:dyDescent="0.15">
      <c r="A555">
        <v>3</v>
      </c>
      <c r="B555" s="1">
        <v>41981</v>
      </c>
      <c r="C555">
        <v>206.2</v>
      </c>
      <c r="D555">
        <v>206.4</v>
      </c>
      <c r="E555">
        <v>205</v>
      </c>
      <c r="F555">
        <v>205.5</v>
      </c>
      <c r="G555">
        <v>129081600</v>
      </c>
      <c r="H555" s="2">
        <f t="shared" si="160"/>
        <v>26526268800</v>
      </c>
      <c r="I555">
        <f t="shared" si="154"/>
        <v>-0.30000000000001137</v>
      </c>
      <c r="J555" t="str">
        <f t="shared" si="161"/>
        <v>高値超、安値超</v>
      </c>
      <c r="L555">
        <f t="shared" si="155"/>
        <v>0.30000000000001137</v>
      </c>
      <c r="M555">
        <f t="shared" si="162"/>
        <v>0.30000000000001137</v>
      </c>
      <c r="N555">
        <f t="shared" si="163"/>
        <v>-0.30000000000001137</v>
      </c>
      <c r="O555" s="2">
        <f t="shared" si="156"/>
        <v>5000</v>
      </c>
      <c r="P555" s="2">
        <f t="shared" si="164"/>
        <v>1500.0000000000568</v>
      </c>
      <c r="Q555" s="2">
        <f t="shared" si="157"/>
        <v>1029000</v>
      </c>
      <c r="R555" s="2" t="str">
        <f t="shared" si="165"/>
        <v>uri</v>
      </c>
      <c r="S555" s="2" t="str">
        <f t="shared" si="166"/>
        <v>kai</v>
      </c>
      <c r="T555" s="2" t="str">
        <f t="shared" si="167"/>
        <v>uri</v>
      </c>
      <c r="U555" s="2">
        <f t="shared" si="168"/>
        <v>1029000</v>
      </c>
      <c r="V555" s="2">
        <f t="shared" si="169"/>
        <v>1512</v>
      </c>
      <c r="W555" s="2" t="str">
        <f t="shared" si="172"/>
        <v/>
      </c>
      <c r="X555" s="2">
        <f t="shared" si="170"/>
        <v>164.64</v>
      </c>
      <c r="Y555" s="6">
        <f t="shared" si="158"/>
        <v>1027500</v>
      </c>
      <c r="Z555" s="6">
        <f t="shared" si="159"/>
        <v>0</v>
      </c>
      <c r="AA555" s="4">
        <f>SUM(P555:$P$759)+$Z$25</f>
        <v>1314500.0000000002</v>
      </c>
      <c r="AB555" s="4">
        <f>SUM(V555:$W$759)</f>
        <v>120818.44</v>
      </c>
      <c r="AC555" s="4">
        <f t="shared" si="171"/>
        <v>287000.00000000023</v>
      </c>
    </row>
    <row r="556" spans="1:29" x14ac:dyDescent="0.15">
      <c r="A556">
        <v>3</v>
      </c>
      <c r="B556" s="1">
        <v>41978</v>
      </c>
      <c r="C556">
        <v>205.2</v>
      </c>
      <c r="D556">
        <v>205.8</v>
      </c>
      <c r="E556">
        <v>204</v>
      </c>
      <c r="F556">
        <v>205.8</v>
      </c>
      <c r="G556">
        <v>122452700</v>
      </c>
      <c r="H556" s="2">
        <f t="shared" si="160"/>
        <v>25200765660</v>
      </c>
      <c r="I556">
        <f t="shared" si="154"/>
        <v>0</v>
      </c>
      <c r="J556" t="str">
        <f t="shared" si="161"/>
        <v>高値割、安値割</v>
      </c>
      <c r="L556">
        <f t="shared" si="155"/>
        <v>0</v>
      </c>
      <c r="M556">
        <f t="shared" si="162"/>
        <v>0</v>
      </c>
      <c r="N556">
        <f t="shared" si="163"/>
        <v>0</v>
      </c>
      <c r="O556" s="2">
        <f t="shared" si="156"/>
        <v>5000</v>
      </c>
      <c r="P556" s="2">
        <f t="shared" si="164"/>
        <v>0</v>
      </c>
      <c r="Q556" s="2">
        <f t="shared" si="157"/>
        <v>1029000</v>
      </c>
      <c r="R556" s="2" t="str">
        <f t="shared" si="165"/>
        <v>kai</v>
      </c>
      <c r="S556" s="2" t="str">
        <f t="shared" si="166"/>
        <v>uri</v>
      </c>
      <c r="T556" s="2" t="str">
        <f t="shared" si="167"/>
        <v>kai</v>
      </c>
      <c r="U556" s="2" t="str">
        <f t="shared" si="168"/>
        <v/>
      </c>
      <c r="V556" s="2" t="str">
        <f t="shared" si="169"/>
        <v/>
      </c>
      <c r="W556" s="2">
        <f t="shared" si="172"/>
        <v>82.32</v>
      </c>
      <c r="X556" s="2" t="str">
        <f t="shared" si="170"/>
        <v/>
      </c>
      <c r="Y556" s="6">
        <f t="shared" si="158"/>
        <v>1029000</v>
      </c>
      <c r="Z556" s="6">
        <f t="shared" si="159"/>
        <v>0</v>
      </c>
      <c r="AA556" s="4">
        <f>SUM(P556:$P$759)+$Z$25</f>
        <v>1313000</v>
      </c>
      <c r="AB556" s="4">
        <f>SUM(V556:$W$759)</f>
        <v>119306.44</v>
      </c>
      <c r="AC556" s="4">
        <f t="shared" si="171"/>
        <v>284000</v>
      </c>
    </row>
    <row r="557" spans="1:29" x14ac:dyDescent="0.15">
      <c r="A557">
        <v>3</v>
      </c>
      <c r="B557" s="1">
        <v>41977</v>
      </c>
      <c r="C557">
        <v>206</v>
      </c>
      <c r="D557">
        <v>206.6</v>
      </c>
      <c r="E557">
        <v>205.4</v>
      </c>
      <c r="F557">
        <v>205.8</v>
      </c>
      <c r="G557">
        <v>153407900</v>
      </c>
      <c r="H557" s="2">
        <f t="shared" si="160"/>
        <v>31571345820</v>
      </c>
      <c r="I557">
        <f t="shared" si="154"/>
        <v>0.30000000000001137</v>
      </c>
      <c r="J557" t="str">
        <f t="shared" si="161"/>
        <v>高値超、安値超</v>
      </c>
      <c r="L557">
        <f t="shared" si="155"/>
        <v>0.30000000000001137</v>
      </c>
      <c r="M557">
        <f t="shared" si="162"/>
        <v>0.30000000000001137</v>
      </c>
      <c r="N557">
        <f t="shared" si="163"/>
        <v>-0.30000000000001137</v>
      </c>
      <c r="O557" s="2">
        <f t="shared" si="156"/>
        <v>5000</v>
      </c>
      <c r="P557" s="2">
        <f t="shared" si="164"/>
        <v>1500.0000000000568</v>
      </c>
      <c r="Q557" s="2">
        <f t="shared" si="157"/>
        <v>1027500</v>
      </c>
      <c r="R557" s="2" t="str">
        <f t="shared" si="165"/>
        <v>kai</v>
      </c>
      <c r="S557" s="2" t="str">
        <f t="shared" si="166"/>
        <v>uri</v>
      </c>
      <c r="T557" s="2" t="str">
        <f t="shared" si="167"/>
        <v>kai</v>
      </c>
      <c r="U557" s="2">
        <f t="shared" si="168"/>
        <v>1027500</v>
      </c>
      <c r="V557" s="2">
        <f t="shared" si="169"/>
        <v>1512</v>
      </c>
      <c r="W557" s="2">
        <f t="shared" si="172"/>
        <v>164.4</v>
      </c>
      <c r="X557" s="2" t="str">
        <f t="shared" si="170"/>
        <v/>
      </c>
      <c r="Y557" s="6">
        <f t="shared" si="158"/>
        <v>1029000</v>
      </c>
      <c r="Z557" s="6">
        <f t="shared" si="159"/>
        <v>0</v>
      </c>
      <c r="AA557" s="4">
        <f>SUM(P557:$P$759)+$Z$25</f>
        <v>1313000</v>
      </c>
      <c r="AB557" s="4">
        <f>SUM(V557:$W$759)</f>
        <v>119224.12000000001</v>
      </c>
      <c r="AC557" s="4">
        <f t="shared" si="171"/>
        <v>284000</v>
      </c>
    </row>
    <row r="558" spans="1:29" x14ac:dyDescent="0.15">
      <c r="A558">
        <v>3</v>
      </c>
      <c r="B558" s="1">
        <v>41976</v>
      </c>
      <c r="C558">
        <v>205.5</v>
      </c>
      <c r="D558">
        <v>206</v>
      </c>
      <c r="E558">
        <v>204.9</v>
      </c>
      <c r="F558">
        <v>205.5</v>
      </c>
      <c r="G558">
        <v>137460700</v>
      </c>
      <c r="H558" s="2">
        <f t="shared" si="160"/>
        <v>28248173850</v>
      </c>
      <c r="I558">
        <f t="shared" si="154"/>
        <v>0.5</v>
      </c>
      <c r="J558" t="str">
        <f t="shared" si="161"/>
        <v>高値超、安値超</v>
      </c>
      <c r="L558">
        <f t="shared" si="155"/>
        <v>-0.5</v>
      </c>
      <c r="M558">
        <f t="shared" si="162"/>
        <v>-0.5</v>
      </c>
      <c r="N558">
        <f t="shared" si="163"/>
        <v>0.5</v>
      </c>
      <c r="O558" s="2">
        <f t="shared" si="156"/>
        <v>5000</v>
      </c>
      <c r="P558" s="2">
        <f t="shared" si="164"/>
        <v>-2500</v>
      </c>
      <c r="Q558" s="2">
        <f t="shared" si="157"/>
        <v>1025000</v>
      </c>
      <c r="R558" s="2" t="str">
        <f t="shared" si="165"/>
        <v>uri</v>
      </c>
      <c r="S558" s="2" t="str">
        <f t="shared" si="166"/>
        <v>kai</v>
      </c>
      <c r="T558" s="2" t="str">
        <f t="shared" si="167"/>
        <v>uri</v>
      </c>
      <c r="U558" s="2">
        <f t="shared" si="168"/>
        <v>1025000</v>
      </c>
      <c r="V558" s="2">
        <f t="shared" si="169"/>
        <v>1512</v>
      </c>
      <c r="W558" s="2" t="str">
        <f t="shared" si="172"/>
        <v/>
      </c>
      <c r="X558" s="2">
        <f t="shared" si="170"/>
        <v>164</v>
      </c>
      <c r="Y558" s="6">
        <f t="shared" si="158"/>
        <v>1027500</v>
      </c>
      <c r="Z558" s="6">
        <f t="shared" si="159"/>
        <v>0</v>
      </c>
      <c r="AA558" s="4">
        <f>SUM(P558:$P$759)+$Z$25</f>
        <v>1311500</v>
      </c>
      <c r="AB558" s="4">
        <f>SUM(V558:$W$759)</f>
        <v>117547.72</v>
      </c>
      <c r="AC558" s="4">
        <f t="shared" si="171"/>
        <v>284000</v>
      </c>
    </row>
    <row r="559" spans="1:29" x14ac:dyDescent="0.15">
      <c r="A559">
        <v>3</v>
      </c>
      <c r="B559" s="1">
        <v>41975</v>
      </c>
      <c r="C559">
        <v>203.5</v>
      </c>
      <c r="D559">
        <v>205</v>
      </c>
      <c r="E559">
        <v>203.2</v>
      </c>
      <c r="F559">
        <v>205</v>
      </c>
      <c r="G559">
        <v>96721900</v>
      </c>
      <c r="H559" s="2">
        <f t="shared" si="160"/>
        <v>19827989500</v>
      </c>
      <c r="I559">
        <f t="shared" si="154"/>
        <v>0.69999999999998863</v>
      </c>
      <c r="J559" t="str">
        <f t="shared" si="161"/>
        <v>高値割、安値割</v>
      </c>
      <c r="L559">
        <f t="shared" si="155"/>
        <v>0.69999999999998863</v>
      </c>
      <c r="M559">
        <f t="shared" si="162"/>
        <v>0.69999999999998863</v>
      </c>
      <c r="N559">
        <f t="shared" si="163"/>
        <v>-0.69999999999998863</v>
      </c>
      <c r="O559" s="2">
        <f t="shared" si="156"/>
        <v>5000</v>
      </c>
      <c r="P559" s="2">
        <f t="shared" si="164"/>
        <v>3499.9999999999432</v>
      </c>
      <c r="Q559" s="2">
        <f t="shared" si="157"/>
        <v>1021500</v>
      </c>
      <c r="R559" s="2" t="str">
        <f t="shared" si="165"/>
        <v>kai</v>
      </c>
      <c r="S559" s="2" t="str">
        <f t="shared" si="166"/>
        <v>uri</v>
      </c>
      <c r="T559" s="2" t="str">
        <f t="shared" si="167"/>
        <v>kai</v>
      </c>
      <c r="U559" s="2" t="str">
        <f t="shared" si="168"/>
        <v/>
      </c>
      <c r="V559" s="2" t="str">
        <f t="shared" si="169"/>
        <v/>
      </c>
      <c r="W559" s="2">
        <f t="shared" si="172"/>
        <v>81.72</v>
      </c>
      <c r="X559" s="2" t="str">
        <f t="shared" si="170"/>
        <v/>
      </c>
      <c r="Y559" s="6">
        <f t="shared" si="158"/>
        <v>1025000</v>
      </c>
      <c r="Z559" s="6">
        <f t="shared" si="159"/>
        <v>0</v>
      </c>
      <c r="AA559" s="4">
        <f>SUM(P559:$P$759)+$Z$25</f>
        <v>1314000</v>
      </c>
      <c r="AB559" s="4">
        <f>SUM(V559:$W$759)</f>
        <v>116035.72</v>
      </c>
      <c r="AC559" s="4">
        <f t="shared" si="171"/>
        <v>289000</v>
      </c>
    </row>
    <row r="560" spans="1:29" x14ac:dyDescent="0.15">
      <c r="A560">
        <v>3</v>
      </c>
      <c r="B560" s="1">
        <v>41974</v>
      </c>
      <c r="C560">
        <v>204.4</v>
      </c>
      <c r="D560">
        <v>205.2</v>
      </c>
      <c r="E560">
        <v>203.5</v>
      </c>
      <c r="F560">
        <v>204.3</v>
      </c>
      <c r="G560">
        <v>94675700</v>
      </c>
      <c r="H560" s="2">
        <f t="shared" si="160"/>
        <v>19342245510</v>
      </c>
      <c r="I560">
        <f t="shared" si="154"/>
        <v>-0.19999999999998863</v>
      </c>
      <c r="J560" t="str">
        <f t="shared" si="161"/>
        <v>高値超、安値超</v>
      </c>
      <c r="L560">
        <f t="shared" si="155"/>
        <v>-0.19999999999998863</v>
      </c>
      <c r="M560">
        <f t="shared" si="162"/>
        <v>-0.19999999999998863</v>
      </c>
      <c r="N560">
        <f t="shared" si="163"/>
        <v>0.19999999999998863</v>
      </c>
      <c r="O560" s="2">
        <f t="shared" si="156"/>
        <v>5000</v>
      </c>
      <c r="P560" s="2">
        <f t="shared" si="164"/>
        <v>-999.99999999994316</v>
      </c>
      <c r="Q560" s="2">
        <f t="shared" si="157"/>
        <v>1022500</v>
      </c>
      <c r="R560" s="2" t="str">
        <f t="shared" si="165"/>
        <v>kai</v>
      </c>
      <c r="S560" s="2" t="str">
        <f t="shared" si="166"/>
        <v>uri</v>
      </c>
      <c r="T560" s="2" t="str">
        <f t="shared" si="167"/>
        <v>kai</v>
      </c>
      <c r="U560" s="2">
        <f t="shared" si="168"/>
        <v>1022500</v>
      </c>
      <c r="V560" s="2">
        <f t="shared" si="169"/>
        <v>1512</v>
      </c>
      <c r="W560" s="2">
        <f t="shared" si="172"/>
        <v>163.6</v>
      </c>
      <c r="X560" s="2" t="str">
        <f t="shared" si="170"/>
        <v/>
      </c>
      <c r="Y560" s="6">
        <f t="shared" si="158"/>
        <v>1021500</v>
      </c>
      <c r="Z560" s="6">
        <f t="shared" si="159"/>
        <v>0</v>
      </c>
      <c r="AA560" s="4">
        <f>SUM(P560:$P$759)+$Z$25</f>
        <v>1310500</v>
      </c>
      <c r="AB560" s="4">
        <f>SUM(V560:$W$759)</f>
        <v>115954</v>
      </c>
      <c r="AC560" s="4">
        <f t="shared" si="171"/>
        <v>289000</v>
      </c>
    </row>
    <row r="561" spans="1:29" x14ac:dyDescent="0.15">
      <c r="A561">
        <v>3</v>
      </c>
      <c r="B561" s="1">
        <v>41971</v>
      </c>
      <c r="C561">
        <v>202</v>
      </c>
      <c r="D561">
        <v>204.5</v>
      </c>
      <c r="E561">
        <v>201.8</v>
      </c>
      <c r="F561">
        <v>204.5</v>
      </c>
      <c r="G561">
        <v>125771400</v>
      </c>
      <c r="H561" s="2">
        <f t="shared" si="160"/>
        <v>25720251300</v>
      </c>
      <c r="I561">
        <f t="shared" si="154"/>
        <v>2.8000000000000114</v>
      </c>
      <c r="J561" t="str">
        <f t="shared" si="161"/>
        <v>高値超、安値超</v>
      </c>
      <c r="L561">
        <f t="shared" si="155"/>
        <v>-2.8000000000000114</v>
      </c>
      <c r="M561">
        <f t="shared" si="162"/>
        <v>-2.8000000000000114</v>
      </c>
      <c r="N561">
        <f t="shared" si="163"/>
        <v>2.8000000000000114</v>
      </c>
      <c r="O561" s="2">
        <f t="shared" si="156"/>
        <v>5000</v>
      </c>
      <c r="P561" s="2">
        <f t="shared" si="164"/>
        <v>-14000.000000000056</v>
      </c>
      <c r="Q561" s="2">
        <f t="shared" si="157"/>
        <v>1008500</v>
      </c>
      <c r="R561" s="2" t="str">
        <f t="shared" si="165"/>
        <v>uri</v>
      </c>
      <c r="S561" s="2" t="str">
        <f t="shared" si="166"/>
        <v>kai</v>
      </c>
      <c r="T561" s="2" t="str">
        <f t="shared" si="167"/>
        <v>uri</v>
      </c>
      <c r="U561" s="2">
        <f t="shared" si="168"/>
        <v>1008500</v>
      </c>
      <c r="V561" s="2">
        <f t="shared" si="169"/>
        <v>1512</v>
      </c>
      <c r="W561" s="2" t="str">
        <f t="shared" si="172"/>
        <v/>
      </c>
      <c r="X561" s="2">
        <f t="shared" si="170"/>
        <v>161.36000000000001</v>
      </c>
      <c r="Y561" s="6">
        <f t="shared" si="158"/>
        <v>1022500</v>
      </c>
      <c r="Z561" s="6">
        <f t="shared" si="159"/>
        <v>0</v>
      </c>
      <c r="AA561" s="4">
        <f>SUM(P561:$P$759)+$Z$25</f>
        <v>1311500</v>
      </c>
      <c r="AB561" s="4">
        <f>SUM(V561:$W$759)</f>
        <v>114278.40000000001</v>
      </c>
      <c r="AC561" s="4">
        <f t="shared" si="171"/>
        <v>289000</v>
      </c>
    </row>
    <row r="562" spans="1:29" x14ac:dyDescent="0.15">
      <c r="A562">
        <v>3</v>
      </c>
      <c r="B562" s="1">
        <v>41970</v>
      </c>
      <c r="C562">
        <v>203.2</v>
      </c>
      <c r="D562">
        <v>203.9</v>
      </c>
      <c r="E562">
        <v>201.7</v>
      </c>
      <c r="F562">
        <v>201.7</v>
      </c>
      <c r="G562">
        <v>100210600</v>
      </c>
      <c r="H562" s="2">
        <f t="shared" si="160"/>
        <v>20212478020</v>
      </c>
      <c r="I562">
        <f t="shared" si="154"/>
        <v>-2.3000000000000114</v>
      </c>
      <c r="J562" t="str">
        <f t="shared" si="161"/>
        <v>高値割、安値割</v>
      </c>
      <c r="L562">
        <f t="shared" si="155"/>
        <v>-2.3000000000000114</v>
      </c>
      <c r="M562">
        <f t="shared" si="162"/>
        <v>-2.3000000000000114</v>
      </c>
      <c r="N562">
        <f t="shared" si="163"/>
        <v>-2.3000000000000114</v>
      </c>
      <c r="O562" s="2">
        <f t="shared" si="156"/>
        <v>5000</v>
      </c>
      <c r="P562" s="2">
        <f t="shared" si="164"/>
        <v>-11500.000000000056</v>
      </c>
      <c r="Q562" s="2">
        <f t="shared" si="157"/>
        <v>1020000</v>
      </c>
      <c r="R562" s="2" t="str">
        <f t="shared" si="165"/>
        <v>kai</v>
      </c>
      <c r="S562" s="2" t="str">
        <f t="shared" si="166"/>
        <v>kai</v>
      </c>
      <c r="T562" s="2" t="str">
        <f t="shared" si="167"/>
        <v>kai</v>
      </c>
      <c r="U562" s="2" t="str">
        <f t="shared" si="168"/>
        <v/>
      </c>
      <c r="V562" s="2" t="str">
        <f t="shared" si="169"/>
        <v/>
      </c>
      <c r="W562" s="2">
        <f t="shared" si="172"/>
        <v>81.599999999999994</v>
      </c>
      <c r="X562" s="2" t="str">
        <f t="shared" si="170"/>
        <v/>
      </c>
      <c r="Y562" s="6">
        <f t="shared" si="158"/>
        <v>1008500</v>
      </c>
      <c r="Z562" s="6">
        <f t="shared" si="159"/>
        <v>0</v>
      </c>
      <c r="AA562" s="4">
        <f>SUM(P562:$P$759)+$Z$25</f>
        <v>1325500</v>
      </c>
      <c r="AB562" s="4">
        <f>SUM(V562:$W$759)</f>
        <v>112766.40000000002</v>
      </c>
      <c r="AC562" s="4">
        <f t="shared" si="171"/>
        <v>317000</v>
      </c>
    </row>
    <row r="563" spans="1:29" x14ac:dyDescent="0.15">
      <c r="A563">
        <v>3</v>
      </c>
      <c r="B563" s="1">
        <v>41969</v>
      </c>
      <c r="C563">
        <v>203.6</v>
      </c>
      <c r="D563">
        <v>204.3</v>
      </c>
      <c r="E563">
        <v>203.4</v>
      </c>
      <c r="F563">
        <v>204</v>
      </c>
      <c r="G563">
        <v>96633600</v>
      </c>
      <c r="H563" s="2">
        <f t="shared" si="160"/>
        <v>19713254400</v>
      </c>
      <c r="I563">
        <f t="shared" si="154"/>
        <v>0</v>
      </c>
      <c r="J563" t="str">
        <f t="shared" si="161"/>
        <v/>
      </c>
      <c r="L563">
        <f t="shared" si="155"/>
        <v>0</v>
      </c>
      <c r="M563">
        <f t="shared" si="162"/>
        <v>0</v>
      </c>
      <c r="N563">
        <f t="shared" si="163"/>
        <v>0</v>
      </c>
      <c r="O563" s="2">
        <f t="shared" si="156"/>
        <v>5000</v>
      </c>
      <c r="P563" s="2">
        <f t="shared" si="164"/>
        <v>0</v>
      </c>
      <c r="Q563" s="2">
        <f t="shared" si="157"/>
        <v>1020000</v>
      </c>
      <c r="R563" s="2" t="str">
        <f t="shared" si="165"/>
        <v>kai</v>
      </c>
      <c r="S563" s="2" t="str">
        <f t="shared" si="166"/>
        <v>kai</v>
      </c>
      <c r="T563" s="2" t="str">
        <f t="shared" si="167"/>
        <v>kai</v>
      </c>
      <c r="U563" s="2" t="str">
        <f t="shared" si="168"/>
        <v/>
      </c>
      <c r="V563" s="2" t="str">
        <f t="shared" si="169"/>
        <v/>
      </c>
      <c r="W563" s="2">
        <f t="shared" si="172"/>
        <v>81.599999999999994</v>
      </c>
      <c r="X563" s="2" t="str">
        <f t="shared" si="170"/>
        <v/>
      </c>
      <c r="Y563" s="6">
        <f t="shared" si="158"/>
        <v>1020000</v>
      </c>
      <c r="Z563" s="6">
        <f t="shared" si="159"/>
        <v>0</v>
      </c>
      <c r="AA563" s="4">
        <f>SUM(P563:$P$759)+$Z$25</f>
        <v>1337000.0000000002</v>
      </c>
      <c r="AB563" s="4">
        <f>SUM(V563:$W$759)</f>
        <v>112684.80000000002</v>
      </c>
      <c r="AC563" s="4">
        <f t="shared" si="171"/>
        <v>317000.00000000023</v>
      </c>
    </row>
    <row r="564" spans="1:29" x14ac:dyDescent="0.15">
      <c r="A564">
        <v>3</v>
      </c>
      <c r="B564" s="1">
        <v>41968</v>
      </c>
      <c r="C564">
        <v>204.9</v>
      </c>
      <c r="D564">
        <v>204.9</v>
      </c>
      <c r="E564">
        <v>202.9</v>
      </c>
      <c r="F564">
        <v>204</v>
      </c>
      <c r="G564">
        <v>165698200</v>
      </c>
      <c r="H564" s="2">
        <f t="shared" si="160"/>
        <v>33802432800</v>
      </c>
      <c r="I564">
        <f t="shared" si="154"/>
        <v>-0.19999999999998863</v>
      </c>
      <c r="J564" t="str">
        <f t="shared" si="161"/>
        <v/>
      </c>
      <c r="L564">
        <f t="shared" si="155"/>
        <v>-0.19999999999998863</v>
      </c>
      <c r="M564">
        <f t="shared" si="162"/>
        <v>-0.19999999999998863</v>
      </c>
      <c r="N564">
        <f t="shared" si="163"/>
        <v>-0.19999999999998863</v>
      </c>
      <c r="O564" s="2">
        <f t="shared" si="156"/>
        <v>5000</v>
      </c>
      <c r="P564" s="2">
        <f t="shared" si="164"/>
        <v>-999.99999999994316</v>
      </c>
      <c r="Q564" s="2">
        <f t="shared" si="157"/>
        <v>1021000</v>
      </c>
      <c r="R564" s="2" t="str">
        <f t="shared" si="165"/>
        <v>kai</v>
      </c>
      <c r="S564" s="2" t="str">
        <f t="shared" si="166"/>
        <v>kai</v>
      </c>
      <c r="T564" s="2" t="str">
        <f t="shared" si="167"/>
        <v>kai</v>
      </c>
      <c r="U564" s="2" t="str">
        <f t="shared" si="168"/>
        <v/>
      </c>
      <c r="V564" s="2" t="str">
        <f t="shared" si="169"/>
        <v/>
      </c>
      <c r="W564" s="2">
        <f t="shared" si="172"/>
        <v>81.680000000000007</v>
      </c>
      <c r="X564" s="2" t="str">
        <f t="shared" si="170"/>
        <v/>
      </c>
      <c r="Y564" s="6">
        <f t="shared" si="158"/>
        <v>1020000</v>
      </c>
      <c r="Z564" s="6">
        <f t="shared" si="159"/>
        <v>0</v>
      </c>
      <c r="AA564" s="4">
        <f>SUM(P564:$P$759)+$Z$25</f>
        <v>1337000.0000000002</v>
      </c>
      <c r="AB564" s="4">
        <f>SUM(V564:$W$759)</f>
        <v>112603.20000000001</v>
      </c>
      <c r="AC564" s="4">
        <f t="shared" si="171"/>
        <v>317000.00000000023</v>
      </c>
    </row>
    <row r="565" spans="1:29" x14ac:dyDescent="0.15">
      <c r="A565">
        <v>3</v>
      </c>
      <c r="B565" s="1">
        <v>41964</v>
      </c>
      <c r="C565">
        <v>205</v>
      </c>
      <c r="D565">
        <v>205.3</v>
      </c>
      <c r="E565">
        <v>202.5</v>
      </c>
      <c r="F565">
        <v>204.2</v>
      </c>
      <c r="G565">
        <v>114023100</v>
      </c>
      <c r="H565" s="2">
        <f t="shared" si="160"/>
        <v>23283517020</v>
      </c>
      <c r="I565">
        <f t="shared" si="154"/>
        <v>-0.5</v>
      </c>
      <c r="J565" t="str">
        <f t="shared" si="161"/>
        <v/>
      </c>
      <c r="L565">
        <f t="shared" si="155"/>
        <v>-0.5</v>
      </c>
      <c r="M565">
        <f t="shared" si="162"/>
        <v>-0.5</v>
      </c>
      <c r="N565">
        <f t="shared" si="163"/>
        <v>0.5</v>
      </c>
      <c r="O565" s="2">
        <f t="shared" si="156"/>
        <v>5000</v>
      </c>
      <c r="P565" s="2">
        <f t="shared" si="164"/>
        <v>-2500</v>
      </c>
      <c r="Q565" s="2">
        <f t="shared" si="157"/>
        <v>1023500</v>
      </c>
      <c r="R565" s="2" t="str">
        <f t="shared" si="165"/>
        <v>kai</v>
      </c>
      <c r="S565" s="2" t="str">
        <f t="shared" si="166"/>
        <v>uri</v>
      </c>
      <c r="T565" s="2" t="str">
        <f t="shared" si="167"/>
        <v>kai</v>
      </c>
      <c r="U565" s="2" t="str">
        <f t="shared" si="168"/>
        <v/>
      </c>
      <c r="V565" s="2" t="str">
        <f t="shared" si="169"/>
        <v/>
      </c>
      <c r="W565" s="2">
        <f t="shared" si="172"/>
        <v>81.88</v>
      </c>
      <c r="X565" s="2" t="str">
        <f t="shared" si="170"/>
        <v/>
      </c>
      <c r="Y565" s="6">
        <f t="shared" si="158"/>
        <v>1021000</v>
      </c>
      <c r="Z565" s="6">
        <f t="shared" si="159"/>
        <v>0</v>
      </c>
      <c r="AA565" s="4">
        <f>SUM(P565:$P$759)+$Z$25</f>
        <v>1338000</v>
      </c>
      <c r="AB565" s="4">
        <f>SUM(V565:$W$759)</f>
        <v>112521.52000000002</v>
      </c>
      <c r="AC565" s="4">
        <f t="shared" si="171"/>
        <v>317000</v>
      </c>
    </row>
    <row r="566" spans="1:29" x14ac:dyDescent="0.15">
      <c r="A566">
        <v>3</v>
      </c>
      <c r="B566" s="1">
        <v>41963</v>
      </c>
      <c r="C566">
        <v>203.9</v>
      </c>
      <c r="D566">
        <v>205.2</v>
      </c>
      <c r="E566">
        <v>203.5</v>
      </c>
      <c r="F566">
        <v>204.7</v>
      </c>
      <c r="G566">
        <v>128106300</v>
      </c>
      <c r="H566" s="2">
        <f t="shared" si="160"/>
        <v>26223359610</v>
      </c>
      <c r="I566">
        <f t="shared" si="154"/>
        <v>1.5999999999999943</v>
      </c>
      <c r="J566" t="str">
        <f t="shared" si="161"/>
        <v>高値超、安値超</v>
      </c>
      <c r="L566">
        <f t="shared" si="155"/>
        <v>1.5999999999999943</v>
      </c>
      <c r="M566">
        <f t="shared" si="162"/>
        <v>1.5999999999999943</v>
      </c>
      <c r="N566">
        <f t="shared" si="163"/>
        <v>-1.5999999999999943</v>
      </c>
      <c r="O566" s="2">
        <f t="shared" si="156"/>
        <v>5000</v>
      </c>
      <c r="P566" s="2">
        <f t="shared" si="164"/>
        <v>7999.9999999999718</v>
      </c>
      <c r="Q566" s="2">
        <f t="shared" si="157"/>
        <v>1015500</v>
      </c>
      <c r="R566" s="2" t="str">
        <f t="shared" si="165"/>
        <v>kai</v>
      </c>
      <c r="S566" s="2" t="str">
        <f t="shared" si="166"/>
        <v>uri</v>
      </c>
      <c r="T566" s="2" t="str">
        <f t="shared" si="167"/>
        <v>kai</v>
      </c>
      <c r="U566" s="2" t="str">
        <f t="shared" si="168"/>
        <v/>
      </c>
      <c r="V566" s="2" t="str">
        <f t="shared" si="169"/>
        <v/>
      </c>
      <c r="W566" s="2">
        <f t="shared" si="172"/>
        <v>81.239999999999995</v>
      </c>
      <c r="X566" s="2" t="str">
        <f t="shared" si="170"/>
        <v/>
      </c>
      <c r="Y566" s="6">
        <f t="shared" si="158"/>
        <v>1023500</v>
      </c>
      <c r="Z566" s="6">
        <f t="shared" si="159"/>
        <v>0</v>
      </c>
      <c r="AA566" s="4">
        <f>SUM(P566:$P$759)+$Z$25</f>
        <v>1340500</v>
      </c>
      <c r="AB566" s="4">
        <f>SUM(V566:$W$759)</f>
        <v>112439.64000000001</v>
      </c>
      <c r="AC566" s="4">
        <f t="shared" si="171"/>
        <v>317000</v>
      </c>
    </row>
    <row r="567" spans="1:29" x14ac:dyDescent="0.15">
      <c r="A567">
        <v>3</v>
      </c>
      <c r="B567" s="1">
        <v>41962</v>
      </c>
      <c r="C567">
        <v>202.6</v>
      </c>
      <c r="D567">
        <v>203.6</v>
      </c>
      <c r="E567">
        <v>202.4</v>
      </c>
      <c r="F567">
        <v>203.1</v>
      </c>
      <c r="G567">
        <v>173755100</v>
      </c>
      <c r="H567" s="2">
        <f t="shared" si="160"/>
        <v>35289660810</v>
      </c>
      <c r="I567">
        <f t="shared" si="154"/>
        <v>1.5999999999999943</v>
      </c>
      <c r="J567" t="str">
        <f t="shared" si="161"/>
        <v>高値超、安値超</v>
      </c>
      <c r="L567">
        <f t="shared" si="155"/>
        <v>1.5999999999999943</v>
      </c>
      <c r="M567">
        <f t="shared" si="162"/>
        <v>1.5999999999999943</v>
      </c>
      <c r="N567">
        <f t="shared" si="163"/>
        <v>1.5999999999999943</v>
      </c>
      <c r="O567" s="2">
        <f t="shared" si="156"/>
        <v>5000</v>
      </c>
      <c r="P567" s="2">
        <f t="shared" si="164"/>
        <v>7999.9999999999718</v>
      </c>
      <c r="Q567" s="2">
        <f t="shared" si="157"/>
        <v>1007500</v>
      </c>
      <c r="R567" s="2" t="str">
        <f t="shared" si="165"/>
        <v>kai</v>
      </c>
      <c r="S567" s="2" t="str">
        <f t="shared" si="166"/>
        <v>kai</v>
      </c>
      <c r="T567" s="2" t="str">
        <f t="shared" si="167"/>
        <v>kai</v>
      </c>
      <c r="U567" s="2">
        <f t="shared" si="168"/>
        <v>1007500</v>
      </c>
      <c r="V567" s="2">
        <f t="shared" si="169"/>
        <v>1512</v>
      </c>
      <c r="W567" s="2">
        <f t="shared" si="172"/>
        <v>161.19999999999999</v>
      </c>
      <c r="X567" s="2" t="str">
        <f t="shared" si="170"/>
        <v/>
      </c>
      <c r="Y567" s="6">
        <f t="shared" si="158"/>
        <v>1015500</v>
      </c>
      <c r="Z567" s="6">
        <f t="shared" si="159"/>
        <v>0</v>
      </c>
      <c r="AA567" s="4">
        <f>SUM(P567:$P$759)+$Z$25</f>
        <v>1332500</v>
      </c>
      <c r="AB567" s="4">
        <f>SUM(V567:$W$759)</f>
        <v>112358.40000000001</v>
      </c>
      <c r="AC567" s="4">
        <f t="shared" si="171"/>
        <v>317000</v>
      </c>
    </row>
    <row r="568" spans="1:29" x14ac:dyDescent="0.15">
      <c r="A568">
        <v>3</v>
      </c>
      <c r="B568" s="1">
        <v>41961</v>
      </c>
      <c r="C568">
        <v>201.5</v>
      </c>
      <c r="D568">
        <v>201.9</v>
      </c>
      <c r="E568">
        <v>200.7</v>
      </c>
      <c r="F568">
        <v>201.5</v>
      </c>
      <c r="G568">
        <v>128079500</v>
      </c>
      <c r="H568" s="2">
        <f t="shared" si="160"/>
        <v>25808019250</v>
      </c>
      <c r="I568">
        <f t="shared" si="154"/>
        <v>1.0999999999999943</v>
      </c>
      <c r="J568" t="str">
        <f t="shared" si="161"/>
        <v/>
      </c>
      <c r="L568">
        <f t="shared" si="155"/>
        <v>-1.0999999999999943</v>
      </c>
      <c r="M568">
        <f t="shared" si="162"/>
        <v>-1.0999999999999943</v>
      </c>
      <c r="N568">
        <f t="shared" si="163"/>
        <v>1.0999999999999943</v>
      </c>
      <c r="O568" s="2">
        <f t="shared" si="156"/>
        <v>5000</v>
      </c>
      <c r="P568" s="2">
        <f t="shared" si="164"/>
        <v>-5499.9999999999718</v>
      </c>
      <c r="Q568" s="2">
        <f t="shared" si="157"/>
        <v>1002000</v>
      </c>
      <c r="R568" s="2" t="str">
        <f t="shared" si="165"/>
        <v>uri</v>
      </c>
      <c r="S568" s="2" t="str">
        <f t="shared" si="166"/>
        <v>kai</v>
      </c>
      <c r="T568" s="2" t="str">
        <f t="shared" si="167"/>
        <v>uri</v>
      </c>
      <c r="U568" s="2">
        <f t="shared" si="168"/>
        <v>1002000</v>
      </c>
      <c r="V568" s="2">
        <f t="shared" si="169"/>
        <v>1512</v>
      </c>
      <c r="W568" s="2" t="str">
        <f t="shared" si="172"/>
        <v/>
      </c>
      <c r="X568" s="2">
        <f t="shared" si="170"/>
        <v>160.32</v>
      </c>
      <c r="Y568" s="6">
        <f t="shared" si="158"/>
        <v>1007500</v>
      </c>
      <c r="Z568" s="6">
        <f t="shared" si="159"/>
        <v>0</v>
      </c>
      <c r="AA568" s="4">
        <f>SUM(P568:$P$759)+$Z$25</f>
        <v>1324500.0000000002</v>
      </c>
      <c r="AB568" s="4">
        <f>SUM(V568:$W$759)</f>
        <v>110685.20000000001</v>
      </c>
      <c r="AC568" s="4">
        <f t="shared" si="171"/>
        <v>317000.00000000023</v>
      </c>
    </row>
    <row r="569" spans="1:29" x14ac:dyDescent="0.15">
      <c r="A569">
        <v>3</v>
      </c>
      <c r="B569" s="1">
        <v>41960</v>
      </c>
      <c r="C569">
        <v>204.1</v>
      </c>
      <c r="D569">
        <v>204.3</v>
      </c>
      <c r="E569">
        <v>200</v>
      </c>
      <c r="F569">
        <v>200.4</v>
      </c>
      <c r="G569">
        <v>171397500</v>
      </c>
      <c r="H569" s="2">
        <f t="shared" si="160"/>
        <v>34348059000</v>
      </c>
      <c r="I569">
        <f t="shared" si="154"/>
        <v>-4.5999999999999943</v>
      </c>
      <c r="J569" t="str">
        <f t="shared" si="161"/>
        <v>高値割、安値割</v>
      </c>
      <c r="L569">
        <f t="shared" si="155"/>
        <v>-4.5999999999999943</v>
      </c>
      <c r="M569">
        <f t="shared" si="162"/>
        <v>-4.5999999999999943</v>
      </c>
      <c r="N569">
        <f t="shared" si="163"/>
        <v>4.5999999999999943</v>
      </c>
      <c r="O569" s="2">
        <f t="shared" si="156"/>
        <v>5000</v>
      </c>
      <c r="P569" s="2">
        <f t="shared" si="164"/>
        <v>-22999.999999999971</v>
      </c>
      <c r="Q569" s="2">
        <f t="shared" si="157"/>
        <v>1025000</v>
      </c>
      <c r="R569" s="2" t="str">
        <f t="shared" si="165"/>
        <v>kai</v>
      </c>
      <c r="S569" s="2" t="str">
        <f t="shared" si="166"/>
        <v>uri</v>
      </c>
      <c r="T569" s="2" t="str">
        <f t="shared" si="167"/>
        <v>kai</v>
      </c>
      <c r="U569" s="2" t="str">
        <f t="shared" si="168"/>
        <v/>
      </c>
      <c r="V569" s="2" t="str">
        <f t="shared" si="169"/>
        <v/>
      </c>
      <c r="W569" s="2">
        <f t="shared" si="172"/>
        <v>82</v>
      </c>
      <c r="X569" s="2" t="str">
        <f t="shared" si="170"/>
        <v/>
      </c>
      <c r="Y569" s="6">
        <f t="shared" si="158"/>
        <v>1002000</v>
      </c>
      <c r="Z569" s="6">
        <f t="shared" si="159"/>
        <v>0</v>
      </c>
      <c r="AA569" s="4">
        <f>SUM(P569:$P$759)+$Z$25</f>
        <v>1330000</v>
      </c>
      <c r="AB569" s="4">
        <f>SUM(V569:$W$759)</f>
        <v>109173.2</v>
      </c>
      <c r="AC569" s="4">
        <f t="shared" si="171"/>
        <v>328000</v>
      </c>
    </row>
    <row r="570" spans="1:29" x14ac:dyDescent="0.15">
      <c r="A570">
        <v>3</v>
      </c>
      <c r="B570" s="1">
        <v>41957</v>
      </c>
      <c r="C570">
        <v>205.7</v>
      </c>
      <c r="D570">
        <v>205.8</v>
      </c>
      <c r="E570">
        <v>203.6</v>
      </c>
      <c r="F570">
        <v>205</v>
      </c>
      <c r="G570">
        <v>131959100</v>
      </c>
      <c r="H570" s="2">
        <f t="shared" si="160"/>
        <v>27051615500</v>
      </c>
      <c r="I570">
        <f t="shared" si="154"/>
        <v>0.90000000000000568</v>
      </c>
      <c r="J570" t="str">
        <f t="shared" si="161"/>
        <v>高値超、安値超</v>
      </c>
      <c r="L570">
        <f t="shared" si="155"/>
        <v>0.90000000000000568</v>
      </c>
      <c r="M570">
        <f t="shared" si="162"/>
        <v>0.90000000000000568</v>
      </c>
      <c r="N570">
        <f t="shared" si="163"/>
        <v>0.90000000000000568</v>
      </c>
      <c r="O570" s="2">
        <f t="shared" si="156"/>
        <v>5000</v>
      </c>
      <c r="P570" s="2">
        <f t="shared" si="164"/>
        <v>4500.0000000000282</v>
      </c>
      <c r="Q570" s="2">
        <f t="shared" si="157"/>
        <v>1020500</v>
      </c>
      <c r="R570" s="2" t="str">
        <f t="shared" si="165"/>
        <v>kai</v>
      </c>
      <c r="S570" s="2" t="str">
        <f t="shared" si="166"/>
        <v>kai</v>
      </c>
      <c r="T570" s="2" t="str">
        <f t="shared" si="167"/>
        <v>kai</v>
      </c>
      <c r="U570" s="2" t="str">
        <f t="shared" si="168"/>
        <v/>
      </c>
      <c r="V570" s="2" t="str">
        <f t="shared" si="169"/>
        <v/>
      </c>
      <c r="W570" s="2">
        <f t="shared" si="172"/>
        <v>81.64</v>
      </c>
      <c r="X570" s="2" t="str">
        <f t="shared" si="170"/>
        <v/>
      </c>
      <c r="Y570" s="6">
        <f t="shared" si="158"/>
        <v>1025000</v>
      </c>
      <c r="Z570" s="6">
        <f t="shared" si="159"/>
        <v>0</v>
      </c>
      <c r="AA570" s="4">
        <f>SUM(P570:$P$759)+$Z$25</f>
        <v>1353000</v>
      </c>
      <c r="AB570" s="4">
        <f>SUM(V570:$W$759)</f>
        <v>109091.2</v>
      </c>
      <c r="AC570" s="4">
        <f t="shared" si="171"/>
        <v>328000</v>
      </c>
    </row>
    <row r="571" spans="1:29" x14ac:dyDescent="0.15">
      <c r="A571">
        <v>3</v>
      </c>
      <c r="B571" s="1">
        <v>41956</v>
      </c>
      <c r="C571">
        <v>203.8</v>
      </c>
      <c r="D571">
        <v>204.4</v>
      </c>
      <c r="E571">
        <v>203</v>
      </c>
      <c r="F571">
        <v>204.1</v>
      </c>
      <c r="G571">
        <v>102276700</v>
      </c>
      <c r="H571" s="2">
        <f t="shared" si="160"/>
        <v>20874674470</v>
      </c>
      <c r="I571">
        <f t="shared" si="154"/>
        <v>0.40000000000000568</v>
      </c>
      <c r="J571" t="str">
        <f t="shared" si="161"/>
        <v/>
      </c>
      <c r="L571">
        <f t="shared" si="155"/>
        <v>0.40000000000000568</v>
      </c>
      <c r="M571">
        <f t="shared" si="162"/>
        <v>0.40000000000000568</v>
      </c>
      <c r="N571">
        <f t="shared" si="163"/>
        <v>0.40000000000000568</v>
      </c>
      <c r="O571" s="2">
        <f t="shared" si="156"/>
        <v>5000</v>
      </c>
      <c r="P571" s="2">
        <f t="shared" si="164"/>
        <v>2000.0000000000284</v>
      </c>
      <c r="Q571" s="2">
        <f t="shared" si="157"/>
        <v>1018500</v>
      </c>
      <c r="R571" s="2" t="str">
        <f t="shared" si="165"/>
        <v>kai</v>
      </c>
      <c r="S571" s="2" t="str">
        <f t="shared" si="166"/>
        <v>kai</v>
      </c>
      <c r="T571" s="2" t="str">
        <f t="shared" si="167"/>
        <v>kai</v>
      </c>
      <c r="U571" s="2" t="str">
        <f t="shared" si="168"/>
        <v/>
      </c>
      <c r="V571" s="2" t="str">
        <f t="shared" si="169"/>
        <v/>
      </c>
      <c r="W571" s="2">
        <f t="shared" si="172"/>
        <v>81.48</v>
      </c>
      <c r="X571" s="2" t="str">
        <f t="shared" si="170"/>
        <v/>
      </c>
      <c r="Y571" s="6">
        <f t="shared" si="158"/>
        <v>1020500</v>
      </c>
      <c r="Z571" s="6">
        <f t="shared" si="159"/>
        <v>0</v>
      </c>
      <c r="AA571" s="4">
        <f>SUM(P571:$P$759)+$Z$25</f>
        <v>1348500</v>
      </c>
      <c r="AB571" s="4">
        <f>SUM(V571:$W$759)</f>
        <v>109009.56</v>
      </c>
      <c r="AC571" s="4">
        <f t="shared" si="171"/>
        <v>328000</v>
      </c>
    </row>
    <row r="572" spans="1:29" x14ac:dyDescent="0.15">
      <c r="A572">
        <v>3</v>
      </c>
      <c r="B572" s="1">
        <v>41955</v>
      </c>
      <c r="C572">
        <v>204.9</v>
      </c>
      <c r="D572">
        <v>205.7</v>
      </c>
      <c r="E572">
        <v>203</v>
      </c>
      <c r="F572">
        <v>203.7</v>
      </c>
      <c r="G572">
        <v>182726900</v>
      </c>
      <c r="H572" s="2">
        <f t="shared" si="160"/>
        <v>37221469530</v>
      </c>
      <c r="I572">
        <f t="shared" si="154"/>
        <v>-0.10000000000002274</v>
      </c>
      <c r="J572" t="str">
        <f t="shared" si="161"/>
        <v/>
      </c>
      <c r="L572">
        <f t="shared" si="155"/>
        <v>-0.10000000000002274</v>
      </c>
      <c r="M572">
        <f t="shared" si="162"/>
        <v>-0.10000000000002274</v>
      </c>
      <c r="N572">
        <f t="shared" si="163"/>
        <v>0.10000000000002274</v>
      </c>
      <c r="O572" s="2">
        <f t="shared" si="156"/>
        <v>5000</v>
      </c>
      <c r="P572" s="2">
        <f t="shared" si="164"/>
        <v>-500.00000000011369</v>
      </c>
      <c r="Q572" s="2">
        <f t="shared" si="157"/>
        <v>1019000</v>
      </c>
      <c r="R572" s="2" t="str">
        <f t="shared" si="165"/>
        <v>kai</v>
      </c>
      <c r="S572" s="2" t="str">
        <f t="shared" si="166"/>
        <v>uri</v>
      </c>
      <c r="T572" s="2" t="str">
        <f t="shared" si="167"/>
        <v>kai</v>
      </c>
      <c r="U572" s="2">
        <f t="shared" si="168"/>
        <v>1019000</v>
      </c>
      <c r="V572" s="2">
        <f t="shared" si="169"/>
        <v>1512</v>
      </c>
      <c r="W572" s="2">
        <f t="shared" si="172"/>
        <v>163.04</v>
      </c>
      <c r="X572" s="2" t="str">
        <f t="shared" si="170"/>
        <v/>
      </c>
      <c r="Y572" s="6">
        <f t="shared" si="158"/>
        <v>1018500</v>
      </c>
      <c r="Z572" s="6">
        <f t="shared" si="159"/>
        <v>0</v>
      </c>
      <c r="AA572" s="4">
        <f>SUM(P572:$P$759)+$Z$25</f>
        <v>1346500</v>
      </c>
      <c r="AB572" s="4">
        <f>SUM(V572:$W$759)</f>
        <v>108928.07999999999</v>
      </c>
      <c r="AC572" s="4">
        <f t="shared" si="171"/>
        <v>328000</v>
      </c>
    </row>
    <row r="573" spans="1:29" x14ac:dyDescent="0.15">
      <c r="A573">
        <v>3</v>
      </c>
      <c r="B573" s="1">
        <v>41954</v>
      </c>
      <c r="C573">
        <v>203.9</v>
      </c>
      <c r="D573">
        <v>204.7</v>
      </c>
      <c r="E573">
        <v>203</v>
      </c>
      <c r="F573">
        <v>203.8</v>
      </c>
      <c r="G573">
        <v>111340500</v>
      </c>
      <c r="H573" s="2">
        <f t="shared" si="160"/>
        <v>22691193900</v>
      </c>
      <c r="I573">
        <f t="shared" si="154"/>
        <v>0.60000000000002274</v>
      </c>
      <c r="J573" t="str">
        <f t="shared" si="161"/>
        <v>高値超、安値超</v>
      </c>
      <c r="L573">
        <f t="shared" si="155"/>
        <v>-0.60000000000002274</v>
      </c>
      <c r="M573">
        <f t="shared" si="162"/>
        <v>-0.60000000000002274</v>
      </c>
      <c r="N573">
        <f t="shared" si="163"/>
        <v>0.60000000000002274</v>
      </c>
      <c r="O573" s="2">
        <f t="shared" si="156"/>
        <v>5000</v>
      </c>
      <c r="P573" s="2">
        <f t="shared" si="164"/>
        <v>-3000.0000000001137</v>
      </c>
      <c r="Q573" s="2">
        <f t="shared" si="157"/>
        <v>1016000</v>
      </c>
      <c r="R573" s="2" t="str">
        <f t="shared" si="165"/>
        <v>uri</v>
      </c>
      <c r="S573" s="2" t="str">
        <f t="shared" si="166"/>
        <v>kai</v>
      </c>
      <c r="T573" s="2" t="str">
        <f t="shared" si="167"/>
        <v>uri</v>
      </c>
      <c r="U573" s="2">
        <f t="shared" si="168"/>
        <v>1016000</v>
      </c>
      <c r="V573" s="2">
        <f t="shared" si="169"/>
        <v>1512</v>
      </c>
      <c r="W573" s="2" t="str">
        <f t="shared" si="172"/>
        <v/>
      </c>
      <c r="X573" s="2">
        <f t="shared" si="170"/>
        <v>162.56</v>
      </c>
      <c r="Y573" s="6">
        <f t="shared" si="158"/>
        <v>1019000</v>
      </c>
      <c r="Z573" s="6">
        <f t="shared" si="159"/>
        <v>0</v>
      </c>
      <c r="AA573" s="4">
        <f>SUM(P573:$P$759)+$Z$25</f>
        <v>1347000.0000000002</v>
      </c>
      <c r="AB573" s="4">
        <f>SUM(V573:$W$759)</f>
        <v>107253.04</v>
      </c>
      <c r="AC573" s="4">
        <f t="shared" si="171"/>
        <v>328000.00000000023</v>
      </c>
    </row>
    <row r="574" spans="1:29" x14ac:dyDescent="0.15">
      <c r="A574">
        <v>3</v>
      </c>
      <c r="B574" s="1">
        <v>41953</v>
      </c>
      <c r="C574">
        <v>201.8</v>
      </c>
      <c r="D574">
        <v>203.2</v>
      </c>
      <c r="E574">
        <v>201.3</v>
      </c>
      <c r="F574">
        <v>203.2</v>
      </c>
      <c r="G574">
        <v>85630000</v>
      </c>
      <c r="H574" s="2">
        <f t="shared" si="160"/>
        <v>17400016000</v>
      </c>
      <c r="I574">
        <f t="shared" si="154"/>
        <v>0.19999999999998863</v>
      </c>
      <c r="J574" t="str">
        <f t="shared" si="161"/>
        <v>高値割、安値割</v>
      </c>
      <c r="L574">
        <f t="shared" si="155"/>
        <v>0.19999999999998863</v>
      </c>
      <c r="M574">
        <f t="shared" si="162"/>
        <v>0.19999999999998863</v>
      </c>
      <c r="N574">
        <f t="shared" si="163"/>
        <v>0.19999999999998863</v>
      </c>
      <c r="O574" s="2">
        <f t="shared" si="156"/>
        <v>5000</v>
      </c>
      <c r="P574" s="2">
        <f t="shared" si="164"/>
        <v>999.99999999994316</v>
      </c>
      <c r="Q574" s="2">
        <f t="shared" si="157"/>
        <v>1015000</v>
      </c>
      <c r="R574" s="2" t="str">
        <f t="shared" si="165"/>
        <v>kai</v>
      </c>
      <c r="S574" s="2" t="str">
        <f t="shared" si="166"/>
        <v>kai</v>
      </c>
      <c r="T574" s="2" t="str">
        <f t="shared" si="167"/>
        <v>kai</v>
      </c>
      <c r="U574" s="2" t="str">
        <f t="shared" si="168"/>
        <v/>
      </c>
      <c r="V574" s="2" t="str">
        <f t="shared" si="169"/>
        <v/>
      </c>
      <c r="W574" s="2">
        <f t="shared" si="172"/>
        <v>81.2</v>
      </c>
      <c r="X574" s="2" t="str">
        <f t="shared" si="170"/>
        <v/>
      </c>
      <c r="Y574" s="6">
        <f t="shared" si="158"/>
        <v>1016000</v>
      </c>
      <c r="Z574" s="6">
        <f t="shared" si="159"/>
        <v>0</v>
      </c>
      <c r="AA574" s="4">
        <f>SUM(P574:$P$759)+$Z$25</f>
        <v>1350000.0000000002</v>
      </c>
      <c r="AB574" s="4">
        <f>SUM(V574:$W$759)</f>
        <v>105741.04</v>
      </c>
      <c r="AC574" s="4">
        <f t="shared" si="171"/>
        <v>334000.00000000023</v>
      </c>
    </row>
    <row r="575" spans="1:29" x14ac:dyDescent="0.15">
      <c r="A575">
        <v>3</v>
      </c>
      <c r="B575" s="1">
        <v>41950</v>
      </c>
      <c r="C575">
        <v>202.5</v>
      </c>
      <c r="D575">
        <v>204.5</v>
      </c>
      <c r="E575">
        <v>202.4</v>
      </c>
      <c r="F575">
        <v>203</v>
      </c>
      <c r="G575">
        <v>118723800</v>
      </c>
      <c r="H575" s="2">
        <f t="shared" si="160"/>
        <v>24100931400</v>
      </c>
      <c r="I575">
        <f t="shared" si="154"/>
        <v>0.69999999999998863</v>
      </c>
      <c r="J575" t="str">
        <f t="shared" si="161"/>
        <v/>
      </c>
      <c r="L575">
        <f t="shared" si="155"/>
        <v>0.69999999999998863</v>
      </c>
      <c r="M575">
        <f t="shared" si="162"/>
        <v>0.69999999999998863</v>
      </c>
      <c r="N575">
        <f t="shared" si="163"/>
        <v>0.69999999999998863</v>
      </c>
      <c r="O575" s="2">
        <f t="shared" si="156"/>
        <v>5000</v>
      </c>
      <c r="P575" s="2">
        <f t="shared" si="164"/>
        <v>3499.9999999999432</v>
      </c>
      <c r="Q575" s="2">
        <f t="shared" si="157"/>
        <v>1011500</v>
      </c>
      <c r="R575" s="2" t="str">
        <f t="shared" si="165"/>
        <v>kai</v>
      </c>
      <c r="S575" s="2" t="str">
        <f t="shared" si="166"/>
        <v>kai</v>
      </c>
      <c r="T575" s="2" t="str">
        <f t="shared" si="167"/>
        <v>kai</v>
      </c>
      <c r="U575" s="2">
        <f t="shared" si="168"/>
        <v>1011500</v>
      </c>
      <c r="V575" s="2">
        <f t="shared" si="169"/>
        <v>1512</v>
      </c>
      <c r="W575" s="2">
        <f t="shared" si="172"/>
        <v>161.84</v>
      </c>
      <c r="X575" s="2" t="str">
        <f t="shared" si="170"/>
        <v/>
      </c>
      <c r="Y575" s="6">
        <f t="shared" si="158"/>
        <v>1015000</v>
      </c>
      <c r="Z575" s="6">
        <f t="shared" si="159"/>
        <v>0</v>
      </c>
      <c r="AA575" s="4">
        <f>SUM(P575:$P$759)+$Z$25</f>
        <v>1349000.0000000005</v>
      </c>
      <c r="AB575" s="4">
        <f>SUM(V575:$W$759)</f>
        <v>105659.84</v>
      </c>
      <c r="AC575" s="4">
        <f t="shared" si="171"/>
        <v>334000.00000000047</v>
      </c>
    </row>
    <row r="576" spans="1:29" x14ac:dyDescent="0.15">
      <c r="A576">
        <v>3</v>
      </c>
      <c r="B576" s="1">
        <v>41949</v>
      </c>
      <c r="C576">
        <v>206.2</v>
      </c>
      <c r="D576">
        <v>206.4</v>
      </c>
      <c r="E576">
        <v>202.1</v>
      </c>
      <c r="F576">
        <v>202.3</v>
      </c>
      <c r="G576">
        <v>179404700</v>
      </c>
      <c r="H576" s="2">
        <f t="shared" si="160"/>
        <v>36293570810</v>
      </c>
      <c r="I576">
        <f t="shared" si="154"/>
        <v>-3.5999999999999943</v>
      </c>
      <c r="J576" t="str">
        <f t="shared" si="161"/>
        <v/>
      </c>
      <c r="L576">
        <f t="shared" si="155"/>
        <v>3.5999999999999943</v>
      </c>
      <c r="M576">
        <f t="shared" si="162"/>
        <v>3.5999999999999943</v>
      </c>
      <c r="N576">
        <f t="shared" si="163"/>
        <v>-3.5999999999999943</v>
      </c>
      <c r="O576" s="2">
        <f t="shared" si="156"/>
        <v>5000</v>
      </c>
      <c r="P576" s="2">
        <f t="shared" si="164"/>
        <v>17999.999999999971</v>
      </c>
      <c r="Q576" s="2">
        <f t="shared" si="157"/>
        <v>1029500</v>
      </c>
      <c r="R576" s="2" t="str">
        <f t="shared" si="165"/>
        <v>uri</v>
      </c>
      <c r="S576" s="2" t="str">
        <f t="shared" si="166"/>
        <v>kai</v>
      </c>
      <c r="T576" s="2" t="str">
        <f t="shared" si="167"/>
        <v>uri</v>
      </c>
      <c r="U576" s="2">
        <f t="shared" si="168"/>
        <v>1029500</v>
      </c>
      <c r="V576" s="2">
        <f t="shared" si="169"/>
        <v>1512</v>
      </c>
      <c r="W576" s="2" t="str">
        <f t="shared" si="172"/>
        <v/>
      </c>
      <c r="X576" s="2">
        <f t="shared" si="170"/>
        <v>164.72</v>
      </c>
      <c r="Y576" s="6">
        <f t="shared" si="158"/>
        <v>1011500</v>
      </c>
      <c r="Z576" s="6">
        <f t="shared" si="159"/>
        <v>0</v>
      </c>
      <c r="AA576" s="4">
        <f>SUM(P576:$P$759)+$Z$25</f>
        <v>1345500.0000000005</v>
      </c>
      <c r="AB576" s="4">
        <f>SUM(V576:$W$759)</f>
        <v>103986</v>
      </c>
      <c r="AC576" s="4">
        <f t="shared" si="171"/>
        <v>334000.00000000047</v>
      </c>
    </row>
    <row r="577" spans="1:29" x14ac:dyDescent="0.15">
      <c r="A577">
        <v>3</v>
      </c>
      <c r="B577" s="1">
        <v>41948</v>
      </c>
      <c r="C577">
        <v>203.9</v>
      </c>
      <c r="D577">
        <v>206</v>
      </c>
      <c r="E577">
        <v>203.2</v>
      </c>
      <c r="F577">
        <v>205.9</v>
      </c>
      <c r="G577">
        <v>220576600</v>
      </c>
      <c r="H577" s="2">
        <f t="shared" si="160"/>
        <v>45416721940</v>
      </c>
      <c r="I577">
        <f t="shared" si="154"/>
        <v>2.0999999999999943</v>
      </c>
      <c r="J577" t="str">
        <f t="shared" si="161"/>
        <v>高値割、安値割</v>
      </c>
      <c r="L577">
        <f t="shared" si="155"/>
        <v>2.0999999999999943</v>
      </c>
      <c r="M577">
        <f t="shared" si="162"/>
        <v>2.0999999999999943</v>
      </c>
      <c r="N577">
        <f t="shared" si="163"/>
        <v>-2.0999999999999943</v>
      </c>
      <c r="O577" s="2">
        <f t="shared" si="156"/>
        <v>5000</v>
      </c>
      <c r="P577" s="2">
        <f t="shared" si="164"/>
        <v>10499.999999999971</v>
      </c>
      <c r="Q577" s="2">
        <f t="shared" si="157"/>
        <v>1019000</v>
      </c>
      <c r="R577" s="2" t="str">
        <f t="shared" si="165"/>
        <v>kai</v>
      </c>
      <c r="S577" s="2" t="str">
        <f t="shared" si="166"/>
        <v>uri</v>
      </c>
      <c r="T577" s="2" t="str">
        <f t="shared" si="167"/>
        <v>kai</v>
      </c>
      <c r="U577" s="2" t="str">
        <f t="shared" si="168"/>
        <v/>
      </c>
      <c r="V577" s="2" t="str">
        <f t="shared" si="169"/>
        <v/>
      </c>
      <c r="W577" s="2">
        <f t="shared" si="172"/>
        <v>81.52</v>
      </c>
      <c r="X577" s="2" t="str">
        <f t="shared" si="170"/>
        <v/>
      </c>
      <c r="Y577" s="6">
        <f t="shared" si="158"/>
        <v>1029500</v>
      </c>
      <c r="Z577" s="6">
        <f t="shared" si="159"/>
        <v>0</v>
      </c>
      <c r="AA577" s="4">
        <f>SUM(P577:$P$759)+$Z$25</f>
        <v>1327500.0000000005</v>
      </c>
      <c r="AB577" s="4">
        <f>SUM(V577:$W$759)</f>
        <v>102473.99999999999</v>
      </c>
      <c r="AC577" s="4">
        <f t="shared" si="171"/>
        <v>298000.00000000047</v>
      </c>
    </row>
    <row r="578" spans="1:29" x14ac:dyDescent="0.15">
      <c r="A578">
        <v>3</v>
      </c>
      <c r="B578" s="1">
        <v>41947</v>
      </c>
      <c r="C578">
        <v>206.5</v>
      </c>
      <c r="D578">
        <v>207.9</v>
      </c>
      <c r="E578">
        <v>203.3</v>
      </c>
      <c r="F578">
        <v>203.8</v>
      </c>
      <c r="G578">
        <v>460423600</v>
      </c>
      <c r="H578" s="2">
        <f t="shared" si="160"/>
        <v>93834329680</v>
      </c>
      <c r="I578">
        <f t="shared" si="154"/>
        <v>3.8000000000000114</v>
      </c>
      <c r="J578" t="str">
        <f t="shared" si="161"/>
        <v>高値超、安値超</v>
      </c>
      <c r="L578">
        <f t="shared" si="155"/>
        <v>3.8000000000000114</v>
      </c>
      <c r="M578">
        <f t="shared" si="162"/>
        <v>3.8000000000000114</v>
      </c>
      <c r="N578">
        <f t="shared" si="163"/>
        <v>-3.8000000000000114</v>
      </c>
      <c r="O578" s="2">
        <f t="shared" si="156"/>
        <v>5000</v>
      </c>
      <c r="P578" s="2">
        <f t="shared" si="164"/>
        <v>19000.000000000058</v>
      </c>
      <c r="Q578" s="2">
        <f t="shared" si="157"/>
        <v>1000000</v>
      </c>
      <c r="R578" s="2" t="str">
        <f t="shared" si="165"/>
        <v>kai</v>
      </c>
      <c r="S578" s="2" t="str">
        <f t="shared" si="166"/>
        <v>uri</v>
      </c>
      <c r="T578" s="2" t="str">
        <f t="shared" si="167"/>
        <v>kai</v>
      </c>
      <c r="U578" s="2" t="str">
        <f t="shared" si="168"/>
        <v/>
      </c>
      <c r="V578" s="2" t="str">
        <f t="shared" si="169"/>
        <v/>
      </c>
      <c r="W578" s="2">
        <f t="shared" si="172"/>
        <v>80</v>
      </c>
      <c r="X578" s="2" t="str">
        <f t="shared" si="170"/>
        <v/>
      </c>
      <c r="Y578" s="6">
        <f t="shared" si="158"/>
        <v>1019000</v>
      </c>
      <c r="Z578" s="6">
        <f t="shared" si="159"/>
        <v>0</v>
      </c>
      <c r="AA578" s="4">
        <f>SUM(P578:$P$759)+$Z$25</f>
        <v>1317000.0000000005</v>
      </c>
      <c r="AB578" s="4">
        <f>SUM(V578:$W$759)</f>
        <v>102392.48</v>
      </c>
      <c r="AC578" s="4">
        <f t="shared" si="171"/>
        <v>298000.00000000047</v>
      </c>
    </row>
    <row r="579" spans="1:29" x14ac:dyDescent="0.15">
      <c r="A579">
        <v>3</v>
      </c>
      <c r="B579" s="1">
        <v>41943</v>
      </c>
      <c r="C579">
        <v>196.1</v>
      </c>
      <c r="D579">
        <v>202</v>
      </c>
      <c r="E579">
        <v>194.8</v>
      </c>
      <c r="F579">
        <v>200</v>
      </c>
      <c r="G579">
        <v>320899300</v>
      </c>
      <c r="H579" s="2">
        <f t="shared" si="160"/>
        <v>64179860000</v>
      </c>
      <c r="I579">
        <f t="shared" si="154"/>
        <v>5</v>
      </c>
      <c r="J579" t="str">
        <f t="shared" si="161"/>
        <v>高値超、安値超</v>
      </c>
      <c r="L579">
        <f t="shared" si="155"/>
        <v>5</v>
      </c>
      <c r="M579">
        <f t="shared" si="162"/>
        <v>5</v>
      </c>
      <c r="N579">
        <f t="shared" si="163"/>
        <v>-5</v>
      </c>
      <c r="O579" s="2">
        <f t="shared" si="156"/>
        <v>5000</v>
      </c>
      <c r="P579" s="2">
        <f t="shared" si="164"/>
        <v>25000</v>
      </c>
      <c r="Q579" s="2">
        <f t="shared" si="157"/>
        <v>975000</v>
      </c>
      <c r="R579" s="2" t="str">
        <f t="shared" si="165"/>
        <v>kai</v>
      </c>
      <c r="S579" s="2" t="str">
        <f t="shared" si="166"/>
        <v>uri</v>
      </c>
      <c r="T579" s="2" t="str">
        <f t="shared" si="167"/>
        <v>kai</v>
      </c>
      <c r="U579" s="2" t="str">
        <f t="shared" si="168"/>
        <v/>
      </c>
      <c r="V579" s="2" t="str">
        <f t="shared" si="169"/>
        <v/>
      </c>
      <c r="W579" s="2">
        <f t="shared" si="172"/>
        <v>78</v>
      </c>
      <c r="X579" s="2" t="str">
        <f t="shared" si="170"/>
        <v/>
      </c>
      <c r="Y579" s="6">
        <f t="shared" si="158"/>
        <v>1000000</v>
      </c>
      <c r="Z579" s="6">
        <f t="shared" si="159"/>
        <v>0</v>
      </c>
      <c r="AA579" s="4">
        <f>SUM(P579:$P$759)+$Z$25</f>
        <v>1298000.0000000005</v>
      </c>
      <c r="AB579" s="4">
        <f>SUM(V579:$W$759)</f>
        <v>102312.47999999998</v>
      </c>
      <c r="AC579" s="4">
        <f t="shared" si="171"/>
        <v>298000.00000000047</v>
      </c>
    </row>
    <row r="580" spans="1:29" x14ac:dyDescent="0.15">
      <c r="A580">
        <v>3</v>
      </c>
      <c r="B580" s="1">
        <v>41942</v>
      </c>
      <c r="C580">
        <v>192.7</v>
      </c>
      <c r="D580">
        <v>195</v>
      </c>
      <c r="E580">
        <v>192.4</v>
      </c>
      <c r="F580">
        <v>195</v>
      </c>
      <c r="G580">
        <v>180683400</v>
      </c>
      <c r="H580" s="2">
        <f t="shared" si="160"/>
        <v>35233263000</v>
      </c>
      <c r="I580">
        <f t="shared" si="154"/>
        <v>3.1999999999999886</v>
      </c>
      <c r="J580" t="str">
        <f t="shared" si="161"/>
        <v>高値超、安値超</v>
      </c>
      <c r="L580">
        <f t="shared" si="155"/>
        <v>3.1999999999999886</v>
      </c>
      <c r="M580">
        <f t="shared" si="162"/>
        <v>3.1999999999999886</v>
      </c>
      <c r="N580">
        <f t="shared" si="163"/>
        <v>-3.1999999999999886</v>
      </c>
      <c r="O580" s="2">
        <f t="shared" si="156"/>
        <v>5000</v>
      </c>
      <c r="P580" s="2">
        <f t="shared" si="164"/>
        <v>15999.999999999944</v>
      </c>
      <c r="Q580" s="2">
        <f t="shared" si="157"/>
        <v>959000</v>
      </c>
      <c r="R580" s="2" t="str">
        <f t="shared" si="165"/>
        <v>kai</v>
      </c>
      <c r="S580" s="2" t="str">
        <f t="shared" si="166"/>
        <v>uri</v>
      </c>
      <c r="T580" s="2" t="str">
        <f t="shared" si="167"/>
        <v>kai</v>
      </c>
      <c r="U580" s="2" t="str">
        <f t="shared" si="168"/>
        <v/>
      </c>
      <c r="V580" s="2" t="str">
        <f t="shared" si="169"/>
        <v/>
      </c>
      <c r="W580" s="2">
        <f t="shared" si="172"/>
        <v>76.72</v>
      </c>
      <c r="X580" s="2" t="str">
        <f t="shared" si="170"/>
        <v/>
      </c>
      <c r="Y580" s="6">
        <f t="shared" si="158"/>
        <v>975000</v>
      </c>
      <c r="Z580" s="6">
        <f t="shared" si="159"/>
        <v>0</v>
      </c>
      <c r="AA580" s="4">
        <f>SUM(P580:$P$759)+$Z$25</f>
        <v>1273000.0000000005</v>
      </c>
      <c r="AB580" s="4">
        <f>SUM(V580:$W$759)</f>
        <v>102234.47999999998</v>
      </c>
      <c r="AC580" s="4">
        <f t="shared" si="171"/>
        <v>298000.00000000047</v>
      </c>
    </row>
    <row r="581" spans="1:29" x14ac:dyDescent="0.15">
      <c r="A581">
        <v>3</v>
      </c>
      <c r="B581" s="1">
        <v>41941</v>
      </c>
      <c r="C581">
        <v>191</v>
      </c>
      <c r="D581">
        <v>192.4</v>
      </c>
      <c r="E581">
        <v>190.5</v>
      </c>
      <c r="F581">
        <v>191.8</v>
      </c>
      <c r="G581">
        <v>105224700</v>
      </c>
      <c r="H581" s="2">
        <f t="shared" si="160"/>
        <v>20182097460</v>
      </c>
      <c r="I581">
        <f t="shared" si="154"/>
        <v>2</v>
      </c>
      <c r="J581" t="str">
        <f t="shared" si="161"/>
        <v>高値超、安値超</v>
      </c>
      <c r="L581">
        <f t="shared" si="155"/>
        <v>2</v>
      </c>
      <c r="M581">
        <f t="shared" si="162"/>
        <v>2</v>
      </c>
      <c r="N581">
        <f t="shared" si="163"/>
        <v>-2</v>
      </c>
      <c r="O581" s="2">
        <f t="shared" si="156"/>
        <v>5000</v>
      </c>
      <c r="P581" s="2">
        <f t="shared" si="164"/>
        <v>10000</v>
      </c>
      <c r="Q581" s="2">
        <f t="shared" si="157"/>
        <v>949000</v>
      </c>
      <c r="R581" s="2" t="str">
        <f t="shared" si="165"/>
        <v>kai</v>
      </c>
      <c r="S581" s="2" t="str">
        <f t="shared" si="166"/>
        <v>uri</v>
      </c>
      <c r="T581" s="2" t="str">
        <f t="shared" si="167"/>
        <v>kai</v>
      </c>
      <c r="U581" s="2" t="str">
        <f t="shared" si="168"/>
        <v/>
      </c>
      <c r="V581" s="2" t="str">
        <f t="shared" si="169"/>
        <v/>
      </c>
      <c r="W581" s="2">
        <f t="shared" si="172"/>
        <v>75.92</v>
      </c>
      <c r="X581" s="2" t="str">
        <f t="shared" si="170"/>
        <v/>
      </c>
      <c r="Y581" s="6">
        <f t="shared" si="158"/>
        <v>959000</v>
      </c>
      <c r="Z581" s="6">
        <f t="shared" si="159"/>
        <v>0</v>
      </c>
      <c r="AA581" s="4">
        <f>SUM(P581:$P$759)+$Z$25</f>
        <v>1257000.0000000005</v>
      </c>
      <c r="AB581" s="4">
        <f>SUM(V581:$W$759)</f>
        <v>102157.75999999998</v>
      </c>
      <c r="AC581" s="4">
        <f t="shared" si="171"/>
        <v>298000.00000000047</v>
      </c>
    </row>
    <row r="582" spans="1:29" x14ac:dyDescent="0.15">
      <c r="A582">
        <v>3</v>
      </c>
      <c r="B582" s="1">
        <v>41940</v>
      </c>
      <c r="C582">
        <v>189.3</v>
      </c>
      <c r="D582">
        <v>190.8</v>
      </c>
      <c r="E582">
        <v>188.3</v>
      </c>
      <c r="F582">
        <v>189.8</v>
      </c>
      <c r="G582">
        <v>82465600</v>
      </c>
      <c r="H582" s="2">
        <f t="shared" si="160"/>
        <v>15651970880</v>
      </c>
      <c r="I582">
        <f t="shared" si="154"/>
        <v>0.10000000000002274</v>
      </c>
      <c r="J582" t="str">
        <f t="shared" si="161"/>
        <v>高値超、安値超</v>
      </c>
      <c r="L582">
        <f t="shared" si="155"/>
        <v>0.10000000000002274</v>
      </c>
      <c r="M582">
        <f t="shared" si="162"/>
        <v>0.10000000000002274</v>
      </c>
      <c r="N582">
        <f t="shared" si="163"/>
        <v>-0.10000000000002274</v>
      </c>
      <c r="O582" s="2">
        <f t="shared" si="156"/>
        <v>5000</v>
      </c>
      <c r="P582" s="2">
        <f t="shared" si="164"/>
        <v>500.00000000011369</v>
      </c>
      <c r="Q582" s="2">
        <f t="shared" si="157"/>
        <v>948500</v>
      </c>
      <c r="R582" s="2" t="str">
        <f t="shared" si="165"/>
        <v>kai</v>
      </c>
      <c r="S582" s="2" t="str">
        <f t="shared" si="166"/>
        <v>uri</v>
      </c>
      <c r="T582" s="2" t="str">
        <f t="shared" si="167"/>
        <v>kai</v>
      </c>
      <c r="U582" s="2" t="str">
        <f t="shared" si="168"/>
        <v/>
      </c>
      <c r="V582" s="2" t="str">
        <f t="shared" si="169"/>
        <v/>
      </c>
      <c r="W582" s="2">
        <f t="shared" si="172"/>
        <v>75.88</v>
      </c>
      <c r="X582" s="2" t="str">
        <f t="shared" si="170"/>
        <v/>
      </c>
      <c r="Y582" s="6">
        <f t="shared" si="158"/>
        <v>949000</v>
      </c>
      <c r="Z582" s="6">
        <f t="shared" si="159"/>
        <v>0</v>
      </c>
      <c r="AA582" s="4">
        <f>SUM(P582:$P$759)+$Z$25</f>
        <v>1247000.0000000005</v>
      </c>
      <c r="AB582" s="4">
        <f>SUM(V582:$W$759)</f>
        <v>102081.83999999998</v>
      </c>
      <c r="AC582" s="4">
        <f t="shared" si="171"/>
        <v>298000.00000000047</v>
      </c>
    </row>
    <row r="583" spans="1:29" x14ac:dyDescent="0.15">
      <c r="A583">
        <v>3</v>
      </c>
      <c r="B583" s="1">
        <v>41939</v>
      </c>
      <c r="C583">
        <v>188.9</v>
      </c>
      <c r="D583">
        <v>189.8</v>
      </c>
      <c r="E583">
        <v>188.2</v>
      </c>
      <c r="F583">
        <v>189.7</v>
      </c>
      <c r="G583">
        <v>80967700</v>
      </c>
      <c r="H583" s="2">
        <f t="shared" si="160"/>
        <v>15359572690</v>
      </c>
      <c r="I583">
        <f t="shared" si="154"/>
        <v>1.5999999999999943</v>
      </c>
      <c r="J583" t="str">
        <f t="shared" si="161"/>
        <v>高値超、安値超</v>
      </c>
      <c r="L583">
        <f t="shared" si="155"/>
        <v>1.5999999999999943</v>
      </c>
      <c r="M583">
        <f t="shared" si="162"/>
        <v>1.5999999999999943</v>
      </c>
      <c r="N583">
        <f t="shared" si="163"/>
        <v>-1.5999999999999943</v>
      </c>
      <c r="O583" s="2">
        <f t="shared" si="156"/>
        <v>5000</v>
      </c>
      <c r="P583" s="2">
        <f t="shared" si="164"/>
        <v>7999.9999999999718</v>
      </c>
      <c r="Q583" s="2">
        <f t="shared" si="157"/>
        <v>940500</v>
      </c>
      <c r="R583" s="2" t="str">
        <f t="shared" si="165"/>
        <v>kai</v>
      </c>
      <c r="S583" s="2" t="str">
        <f t="shared" si="166"/>
        <v>uri</v>
      </c>
      <c r="T583" s="2" t="str">
        <f t="shared" si="167"/>
        <v>kai</v>
      </c>
      <c r="U583" s="2" t="str">
        <f t="shared" si="168"/>
        <v/>
      </c>
      <c r="V583" s="2" t="str">
        <f t="shared" si="169"/>
        <v/>
      </c>
      <c r="W583" s="2">
        <f t="shared" si="172"/>
        <v>75.239999999999995</v>
      </c>
      <c r="X583" s="2" t="str">
        <f t="shared" si="170"/>
        <v/>
      </c>
      <c r="Y583" s="6">
        <f t="shared" si="158"/>
        <v>948500</v>
      </c>
      <c r="Z583" s="6">
        <f t="shared" si="159"/>
        <v>0</v>
      </c>
      <c r="AA583" s="4">
        <f>SUM(P583:$P$759)+$Z$25</f>
        <v>1246500.0000000005</v>
      </c>
      <c r="AB583" s="4">
        <f>SUM(V583:$W$759)</f>
        <v>102005.95999999998</v>
      </c>
      <c r="AC583" s="4">
        <f t="shared" si="171"/>
        <v>298000.00000000047</v>
      </c>
    </row>
    <row r="584" spans="1:29" x14ac:dyDescent="0.15">
      <c r="A584">
        <v>3</v>
      </c>
      <c r="B584" s="1">
        <v>41936</v>
      </c>
      <c r="C584">
        <v>189</v>
      </c>
      <c r="D584">
        <v>189.6</v>
      </c>
      <c r="E584">
        <v>187.3</v>
      </c>
      <c r="F584">
        <v>188.1</v>
      </c>
      <c r="G584">
        <v>96138200</v>
      </c>
      <c r="H584" s="2">
        <f t="shared" si="160"/>
        <v>18083595420</v>
      </c>
      <c r="I584">
        <f t="shared" si="154"/>
        <v>1.0999999999999943</v>
      </c>
      <c r="J584" t="str">
        <f t="shared" si="161"/>
        <v>高値超、安値超</v>
      </c>
      <c r="L584">
        <f t="shared" si="155"/>
        <v>1.0999999999999943</v>
      </c>
      <c r="M584">
        <f t="shared" si="162"/>
        <v>1.0999999999999943</v>
      </c>
      <c r="N584">
        <f t="shared" si="163"/>
        <v>1.0999999999999943</v>
      </c>
      <c r="O584" s="2">
        <f t="shared" si="156"/>
        <v>5000</v>
      </c>
      <c r="P584" s="2">
        <f t="shared" si="164"/>
        <v>5499.9999999999718</v>
      </c>
      <c r="Q584" s="2">
        <f t="shared" si="157"/>
        <v>935000</v>
      </c>
      <c r="R584" s="2" t="str">
        <f t="shared" si="165"/>
        <v>kai</v>
      </c>
      <c r="S584" s="2" t="str">
        <f t="shared" si="166"/>
        <v>kai</v>
      </c>
      <c r="T584" s="2" t="str">
        <f t="shared" si="167"/>
        <v>kai</v>
      </c>
      <c r="U584" s="2" t="str">
        <f t="shared" si="168"/>
        <v/>
      </c>
      <c r="V584" s="2" t="str">
        <f t="shared" si="169"/>
        <v/>
      </c>
      <c r="W584" s="2">
        <f t="shared" si="172"/>
        <v>74.8</v>
      </c>
      <c r="X584" s="2" t="str">
        <f t="shared" si="170"/>
        <v/>
      </c>
      <c r="Y584" s="6">
        <f t="shared" si="158"/>
        <v>940500</v>
      </c>
      <c r="Z584" s="6">
        <f t="shared" si="159"/>
        <v>0</v>
      </c>
      <c r="AA584" s="4">
        <f>SUM(P584:$P$759)+$Z$25</f>
        <v>1238500.0000000005</v>
      </c>
      <c r="AB584" s="4">
        <f>SUM(V584:$W$759)</f>
        <v>101930.71999999999</v>
      </c>
      <c r="AC584" s="4">
        <f t="shared" si="171"/>
        <v>298000.00000000047</v>
      </c>
    </row>
    <row r="585" spans="1:29" x14ac:dyDescent="0.15">
      <c r="A585">
        <v>3</v>
      </c>
      <c r="B585" s="1">
        <v>41935</v>
      </c>
      <c r="C585">
        <v>186</v>
      </c>
      <c r="D585">
        <v>188.8</v>
      </c>
      <c r="E585">
        <v>184.4</v>
      </c>
      <c r="F585">
        <v>187</v>
      </c>
      <c r="G585">
        <v>99167000</v>
      </c>
      <c r="H585" s="2">
        <f t="shared" si="160"/>
        <v>18544229000</v>
      </c>
      <c r="I585">
        <f t="shared" si="154"/>
        <v>0.69999999999998863</v>
      </c>
      <c r="J585" t="str">
        <f t="shared" si="161"/>
        <v/>
      </c>
      <c r="L585">
        <f t="shared" si="155"/>
        <v>0.69999999999998863</v>
      </c>
      <c r="M585">
        <f t="shared" si="162"/>
        <v>0.69999999999998863</v>
      </c>
      <c r="N585">
        <f t="shared" si="163"/>
        <v>0.69999999999998863</v>
      </c>
      <c r="O585" s="2">
        <f t="shared" si="156"/>
        <v>5000</v>
      </c>
      <c r="P585" s="2">
        <f t="shared" si="164"/>
        <v>3499.9999999999432</v>
      </c>
      <c r="Q585" s="2">
        <f t="shared" si="157"/>
        <v>931500</v>
      </c>
      <c r="R585" s="2" t="str">
        <f t="shared" si="165"/>
        <v>kai</v>
      </c>
      <c r="S585" s="2" t="str">
        <f t="shared" si="166"/>
        <v>kai</v>
      </c>
      <c r="T585" s="2" t="str">
        <f t="shared" si="167"/>
        <v>kai</v>
      </c>
      <c r="U585" s="2" t="str">
        <f t="shared" si="168"/>
        <v/>
      </c>
      <c r="V585" s="2" t="str">
        <f t="shared" si="169"/>
        <v/>
      </c>
      <c r="W585" s="2">
        <f t="shared" si="172"/>
        <v>74.52</v>
      </c>
      <c r="X585" s="2" t="str">
        <f t="shared" si="170"/>
        <v/>
      </c>
      <c r="Y585" s="6">
        <f t="shared" si="158"/>
        <v>935000</v>
      </c>
      <c r="Z585" s="6">
        <f t="shared" si="159"/>
        <v>0</v>
      </c>
      <c r="AA585" s="4">
        <f>SUM(P585:$P$759)+$Z$25</f>
        <v>1233000.0000000005</v>
      </c>
      <c r="AB585" s="4">
        <f>SUM(V585:$W$759)</f>
        <v>101855.91999999998</v>
      </c>
      <c r="AC585" s="4">
        <f t="shared" si="171"/>
        <v>298000.00000000047</v>
      </c>
    </row>
    <row r="586" spans="1:29" x14ac:dyDescent="0.15">
      <c r="A586">
        <v>3</v>
      </c>
      <c r="B586" s="1">
        <v>41934</v>
      </c>
      <c r="C586">
        <v>185.4</v>
      </c>
      <c r="D586">
        <v>187</v>
      </c>
      <c r="E586">
        <v>184.9</v>
      </c>
      <c r="F586">
        <v>186.3</v>
      </c>
      <c r="G586">
        <v>107123700</v>
      </c>
      <c r="H586" s="2">
        <f t="shared" si="160"/>
        <v>19957145310</v>
      </c>
      <c r="I586">
        <f t="shared" si="154"/>
        <v>3.4000000000000057</v>
      </c>
      <c r="J586" t="str">
        <f t="shared" si="161"/>
        <v/>
      </c>
      <c r="L586">
        <f t="shared" si="155"/>
        <v>3.4000000000000057</v>
      </c>
      <c r="M586">
        <f t="shared" si="162"/>
        <v>3.4000000000000057</v>
      </c>
      <c r="N586">
        <f t="shared" si="163"/>
        <v>-3.4000000000000057</v>
      </c>
      <c r="O586" s="2">
        <f t="shared" si="156"/>
        <v>5000</v>
      </c>
      <c r="P586" s="2">
        <f t="shared" si="164"/>
        <v>17000.000000000029</v>
      </c>
      <c r="Q586" s="2">
        <f t="shared" si="157"/>
        <v>914500</v>
      </c>
      <c r="R586" s="2" t="str">
        <f t="shared" si="165"/>
        <v>kai</v>
      </c>
      <c r="S586" s="2" t="str">
        <f t="shared" si="166"/>
        <v>uri</v>
      </c>
      <c r="T586" s="2" t="str">
        <f t="shared" si="167"/>
        <v>kai</v>
      </c>
      <c r="U586" s="2" t="str">
        <f t="shared" si="168"/>
        <v/>
      </c>
      <c r="V586" s="2" t="str">
        <f t="shared" si="169"/>
        <v/>
      </c>
      <c r="W586" s="2">
        <f t="shared" si="172"/>
        <v>73.16</v>
      </c>
      <c r="X586" s="2" t="str">
        <f t="shared" si="170"/>
        <v/>
      </c>
      <c r="Y586" s="6">
        <f t="shared" si="158"/>
        <v>931500</v>
      </c>
      <c r="Z586" s="6">
        <f t="shared" si="159"/>
        <v>0</v>
      </c>
      <c r="AA586" s="4">
        <f>SUM(P586:$P$759)+$Z$25</f>
        <v>1229500.0000000005</v>
      </c>
      <c r="AB586" s="4">
        <f>SUM(V586:$W$759)</f>
        <v>101781.39999999998</v>
      </c>
      <c r="AC586" s="4">
        <f t="shared" si="171"/>
        <v>298000.00000000047</v>
      </c>
    </row>
    <row r="587" spans="1:29" x14ac:dyDescent="0.15">
      <c r="A587">
        <v>3</v>
      </c>
      <c r="B587" s="1">
        <v>41933</v>
      </c>
      <c r="C587">
        <v>186.9</v>
      </c>
      <c r="D587">
        <v>187.6</v>
      </c>
      <c r="E587">
        <v>182.1</v>
      </c>
      <c r="F587">
        <v>182.9</v>
      </c>
      <c r="G587">
        <v>149428900</v>
      </c>
      <c r="H587" s="2">
        <f t="shared" si="160"/>
        <v>27330545810</v>
      </c>
      <c r="I587">
        <f t="shared" si="154"/>
        <v>-1.7999999999999829</v>
      </c>
      <c r="J587" t="str">
        <f t="shared" si="161"/>
        <v>高値超、安値超</v>
      </c>
      <c r="L587">
        <f t="shared" si="155"/>
        <v>-1.7999999999999829</v>
      </c>
      <c r="M587">
        <f t="shared" si="162"/>
        <v>-1.7999999999999829</v>
      </c>
      <c r="N587">
        <f t="shared" si="163"/>
        <v>1.7999999999999829</v>
      </c>
      <c r="O587" s="2">
        <f t="shared" si="156"/>
        <v>5000</v>
      </c>
      <c r="P587" s="2">
        <f t="shared" si="164"/>
        <v>-8999.9999999999145</v>
      </c>
      <c r="Q587" s="2">
        <f t="shared" si="157"/>
        <v>923500</v>
      </c>
      <c r="R587" s="2" t="str">
        <f t="shared" si="165"/>
        <v>kai</v>
      </c>
      <c r="S587" s="2" t="str">
        <f t="shared" si="166"/>
        <v>uri</v>
      </c>
      <c r="T587" s="2" t="str">
        <f t="shared" si="167"/>
        <v>kai</v>
      </c>
      <c r="U587" s="2">
        <f t="shared" si="168"/>
        <v>923500</v>
      </c>
      <c r="V587" s="2">
        <f t="shared" si="169"/>
        <v>1080</v>
      </c>
      <c r="W587" s="2">
        <f t="shared" si="172"/>
        <v>147.76</v>
      </c>
      <c r="X587" s="2" t="str">
        <f t="shared" si="170"/>
        <v/>
      </c>
      <c r="Y587" s="6">
        <f t="shared" si="158"/>
        <v>914500</v>
      </c>
      <c r="Z587" s="6">
        <f t="shared" si="159"/>
        <v>0</v>
      </c>
      <c r="AA587" s="4">
        <f>SUM(P587:$P$759)+$Z$25</f>
        <v>1212500.0000000005</v>
      </c>
      <c r="AB587" s="4">
        <f>SUM(V587:$W$759)</f>
        <v>101708.23999999998</v>
      </c>
      <c r="AC587" s="4">
        <f t="shared" si="171"/>
        <v>298000.00000000047</v>
      </c>
    </row>
    <row r="588" spans="1:29" x14ac:dyDescent="0.15">
      <c r="A588">
        <v>3</v>
      </c>
      <c r="B588" s="1">
        <v>41932</v>
      </c>
      <c r="C588">
        <v>182</v>
      </c>
      <c r="D588">
        <v>186.4</v>
      </c>
      <c r="E588">
        <v>181.8</v>
      </c>
      <c r="F588">
        <v>184.7</v>
      </c>
      <c r="G588">
        <v>202615600</v>
      </c>
      <c r="H588" s="2">
        <f t="shared" si="160"/>
        <v>37423101320</v>
      </c>
      <c r="I588">
        <f t="shared" si="154"/>
        <v>6.3999999999999773</v>
      </c>
      <c r="J588" t="str">
        <f t="shared" si="161"/>
        <v>高値超、安値超</v>
      </c>
      <c r="L588">
        <f t="shared" si="155"/>
        <v>-6.3999999999999773</v>
      </c>
      <c r="M588">
        <f t="shared" si="162"/>
        <v>-6.3999999999999773</v>
      </c>
      <c r="N588">
        <f t="shared" si="163"/>
        <v>6.3999999999999773</v>
      </c>
      <c r="O588" s="2">
        <f t="shared" si="156"/>
        <v>5000</v>
      </c>
      <c r="P588" s="2">
        <f t="shared" si="164"/>
        <v>-31999.999999999887</v>
      </c>
      <c r="Q588" s="2">
        <f t="shared" si="157"/>
        <v>891500</v>
      </c>
      <c r="R588" s="2" t="str">
        <f t="shared" si="165"/>
        <v>uri</v>
      </c>
      <c r="S588" s="2" t="str">
        <f t="shared" si="166"/>
        <v>kai</v>
      </c>
      <c r="T588" s="2" t="str">
        <f t="shared" si="167"/>
        <v>uri</v>
      </c>
      <c r="U588" s="2" t="str">
        <f t="shared" si="168"/>
        <v/>
      </c>
      <c r="V588" s="2" t="str">
        <f t="shared" si="169"/>
        <v/>
      </c>
      <c r="W588" s="2" t="str">
        <f t="shared" si="172"/>
        <v/>
      </c>
      <c r="X588" s="2">
        <f t="shared" si="170"/>
        <v>71.319999999999993</v>
      </c>
      <c r="Y588" s="6">
        <f t="shared" si="158"/>
        <v>923500</v>
      </c>
      <c r="Z588" s="6">
        <f t="shared" si="159"/>
        <v>0</v>
      </c>
      <c r="AA588" s="4">
        <f>SUM(P588:$P$759)+$Z$25</f>
        <v>1221500.0000000005</v>
      </c>
      <c r="AB588" s="4">
        <f>SUM(V588:$W$759)</f>
        <v>100480.48</v>
      </c>
      <c r="AC588" s="4">
        <f t="shared" si="171"/>
        <v>298000.00000000047</v>
      </c>
    </row>
    <row r="589" spans="1:29" x14ac:dyDescent="0.15">
      <c r="A589">
        <v>3</v>
      </c>
      <c r="B589" s="1">
        <v>41929</v>
      </c>
      <c r="C589">
        <v>180</v>
      </c>
      <c r="D589">
        <v>180.5</v>
      </c>
      <c r="E589">
        <v>178.1</v>
      </c>
      <c r="F589">
        <v>178.3</v>
      </c>
      <c r="G589">
        <v>187796600</v>
      </c>
      <c r="H589" s="2">
        <f t="shared" si="160"/>
        <v>33484133780.000004</v>
      </c>
      <c r="I589">
        <f t="shared" si="154"/>
        <v>-1.7999999999999829</v>
      </c>
      <c r="J589" t="str">
        <f t="shared" si="161"/>
        <v>高値割、安値割</v>
      </c>
      <c r="L589">
        <f t="shared" si="155"/>
        <v>1.7999999999999829</v>
      </c>
      <c r="M589">
        <f t="shared" si="162"/>
        <v>1.7999999999999829</v>
      </c>
      <c r="N589">
        <f t="shared" si="163"/>
        <v>-1.7999999999999829</v>
      </c>
      <c r="O589" s="2">
        <f t="shared" si="156"/>
        <v>5000</v>
      </c>
      <c r="P589" s="2">
        <f t="shared" si="164"/>
        <v>8999.9999999999145</v>
      </c>
      <c r="Q589" s="2">
        <f t="shared" si="157"/>
        <v>900500</v>
      </c>
      <c r="R589" s="2" t="str">
        <f t="shared" si="165"/>
        <v>uri</v>
      </c>
      <c r="S589" s="2" t="str">
        <f t="shared" si="166"/>
        <v>kai</v>
      </c>
      <c r="T589" s="2" t="str">
        <f t="shared" si="167"/>
        <v>uri</v>
      </c>
      <c r="U589" s="2" t="str">
        <f t="shared" si="168"/>
        <v/>
      </c>
      <c r="V589" s="2" t="str">
        <f t="shared" si="169"/>
        <v/>
      </c>
      <c r="W589" s="2" t="str">
        <f t="shared" si="172"/>
        <v/>
      </c>
      <c r="X589" s="2">
        <f t="shared" si="170"/>
        <v>72.040000000000006</v>
      </c>
      <c r="Y589" s="6">
        <f t="shared" si="158"/>
        <v>891500</v>
      </c>
      <c r="Z589" s="6">
        <f t="shared" si="159"/>
        <v>0</v>
      </c>
      <c r="AA589" s="4">
        <f>SUM(P589:$P$759)+$Z$25</f>
        <v>1253500.0000000002</v>
      </c>
      <c r="AB589" s="4">
        <f>SUM(V589:$W$759)</f>
        <v>100480.48</v>
      </c>
      <c r="AC589" s="4">
        <f t="shared" si="171"/>
        <v>362000.00000000023</v>
      </c>
    </row>
    <row r="590" spans="1:29" x14ac:dyDescent="0.15">
      <c r="A590">
        <v>3</v>
      </c>
      <c r="B590" s="1">
        <v>41928</v>
      </c>
      <c r="C590">
        <v>183</v>
      </c>
      <c r="D590">
        <v>183.1</v>
      </c>
      <c r="E590">
        <v>178.7</v>
      </c>
      <c r="F590">
        <v>180.1</v>
      </c>
      <c r="G590">
        <v>284297500</v>
      </c>
      <c r="H590" s="2">
        <f t="shared" si="160"/>
        <v>51201979750</v>
      </c>
      <c r="I590">
        <f t="shared" si="154"/>
        <v>-5.9000000000000057</v>
      </c>
      <c r="J590" t="str">
        <f t="shared" si="161"/>
        <v>高値割、安値割</v>
      </c>
      <c r="L590">
        <f t="shared" si="155"/>
        <v>5.9000000000000057</v>
      </c>
      <c r="M590">
        <f t="shared" si="162"/>
        <v>5.9000000000000057</v>
      </c>
      <c r="N590">
        <f t="shared" si="163"/>
        <v>-5.9000000000000057</v>
      </c>
      <c r="O590" s="2">
        <f t="shared" si="156"/>
        <v>5000</v>
      </c>
      <c r="P590" s="2">
        <f t="shared" si="164"/>
        <v>29500.000000000029</v>
      </c>
      <c r="Q590" s="2">
        <f t="shared" si="157"/>
        <v>930000</v>
      </c>
      <c r="R590" s="2" t="str">
        <f t="shared" si="165"/>
        <v>uri</v>
      </c>
      <c r="S590" s="2" t="str">
        <f t="shared" si="166"/>
        <v>kai</v>
      </c>
      <c r="T590" s="2" t="str">
        <f t="shared" si="167"/>
        <v>uri</v>
      </c>
      <c r="U590" s="2" t="str">
        <f t="shared" si="168"/>
        <v/>
      </c>
      <c r="V590" s="2" t="str">
        <f t="shared" si="169"/>
        <v/>
      </c>
      <c r="W590" s="2" t="str">
        <f t="shared" si="172"/>
        <v/>
      </c>
      <c r="X590" s="2">
        <f t="shared" si="170"/>
        <v>74.400000000000006</v>
      </c>
      <c r="Y590" s="6">
        <f t="shared" si="158"/>
        <v>900500</v>
      </c>
      <c r="Z590" s="6">
        <f t="shared" si="159"/>
        <v>0</v>
      </c>
      <c r="AA590" s="4">
        <f>SUM(P590:$P$759)+$Z$25</f>
        <v>1244500.0000000005</v>
      </c>
      <c r="AB590" s="4">
        <f>SUM(V590:$W$759)</f>
        <v>100480.48</v>
      </c>
      <c r="AC590" s="4">
        <f t="shared" si="171"/>
        <v>344000.00000000047</v>
      </c>
    </row>
    <row r="591" spans="1:29" x14ac:dyDescent="0.15">
      <c r="A591">
        <v>3</v>
      </c>
      <c r="B591" s="1">
        <v>41927</v>
      </c>
      <c r="C591">
        <v>187.2</v>
      </c>
      <c r="D591">
        <v>187.3</v>
      </c>
      <c r="E591">
        <v>185.3</v>
      </c>
      <c r="F591">
        <v>186</v>
      </c>
      <c r="G591">
        <v>138554900</v>
      </c>
      <c r="H591" s="2">
        <f t="shared" si="160"/>
        <v>25771211400</v>
      </c>
      <c r="I591">
        <f t="shared" si="154"/>
        <v>-1</v>
      </c>
      <c r="J591" t="str">
        <f t="shared" si="161"/>
        <v>高値割、安値割</v>
      </c>
      <c r="L591">
        <f t="shared" si="155"/>
        <v>1</v>
      </c>
      <c r="M591">
        <f t="shared" si="162"/>
        <v>1</v>
      </c>
      <c r="N591">
        <f t="shared" si="163"/>
        <v>-1</v>
      </c>
      <c r="O591" s="2">
        <f t="shared" si="156"/>
        <v>5000</v>
      </c>
      <c r="P591" s="2">
        <f t="shared" si="164"/>
        <v>5000</v>
      </c>
      <c r="Q591" s="2">
        <f t="shared" si="157"/>
        <v>935000</v>
      </c>
      <c r="R591" s="2" t="str">
        <f t="shared" si="165"/>
        <v>uri</v>
      </c>
      <c r="S591" s="2" t="str">
        <f t="shared" si="166"/>
        <v>kai</v>
      </c>
      <c r="T591" s="2" t="str">
        <f t="shared" si="167"/>
        <v>uri</v>
      </c>
      <c r="U591" s="2" t="str">
        <f t="shared" si="168"/>
        <v/>
      </c>
      <c r="V591" s="2" t="str">
        <f t="shared" si="169"/>
        <v/>
      </c>
      <c r="W591" s="2" t="str">
        <f t="shared" si="172"/>
        <v/>
      </c>
      <c r="X591" s="2">
        <f t="shared" si="170"/>
        <v>74.8</v>
      </c>
      <c r="Y591" s="6">
        <f t="shared" si="158"/>
        <v>930000</v>
      </c>
      <c r="Z591" s="6">
        <f t="shared" si="159"/>
        <v>0</v>
      </c>
      <c r="AA591" s="4">
        <f>SUM(P591:$P$759)+$Z$25</f>
        <v>1215000.0000000002</v>
      </c>
      <c r="AB591" s="4">
        <f>SUM(V591:$W$759)</f>
        <v>100480.48</v>
      </c>
      <c r="AC591" s="4">
        <f t="shared" si="171"/>
        <v>285000.00000000023</v>
      </c>
    </row>
    <row r="592" spans="1:29" x14ac:dyDescent="0.15">
      <c r="A592">
        <v>3</v>
      </c>
      <c r="B592" s="1">
        <v>41926</v>
      </c>
      <c r="C592">
        <v>186.5</v>
      </c>
      <c r="D592">
        <v>187.9</v>
      </c>
      <c r="E592">
        <v>185.6</v>
      </c>
      <c r="F592">
        <v>187</v>
      </c>
      <c r="G592">
        <v>158197800</v>
      </c>
      <c r="H592" s="2">
        <f t="shared" si="160"/>
        <v>29582988600</v>
      </c>
      <c r="I592">
        <f t="shared" si="154"/>
        <v>-2.3000000000000114</v>
      </c>
      <c r="J592" t="str">
        <f t="shared" si="161"/>
        <v>高値割、安値割</v>
      </c>
      <c r="L592">
        <f t="shared" si="155"/>
        <v>2.3000000000000114</v>
      </c>
      <c r="M592">
        <f t="shared" si="162"/>
        <v>2.3000000000000114</v>
      </c>
      <c r="N592">
        <f t="shared" si="163"/>
        <v>-2.3000000000000114</v>
      </c>
      <c r="O592" s="2">
        <f t="shared" si="156"/>
        <v>5000</v>
      </c>
      <c r="P592" s="2">
        <f t="shared" si="164"/>
        <v>11500.000000000056</v>
      </c>
      <c r="Q592" s="2">
        <f t="shared" si="157"/>
        <v>946500</v>
      </c>
      <c r="R592" s="2" t="str">
        <f t="shared" si="165"/>
        <v>uri</v>
      </c>
      <c r="S592" s="2" t="str">
        <f t="shared" si="166"/>
        <v>kai</v>
      </c>
      <c r="T592" s="2" t="str">
        <f t="shared" si="167"/>
        <v>uri</v>
      </c>
      <c r="U592" s="2">
        <f t="shared" si="168"/>
        <v>946500</v>
      </c>
      <c r="V592" s="2">
        <f t="shared" si="169"/>
        <v>1080</v>
      </c>
      <c r="W592" s="2" t="str">
        <f t="shared" si="172"/>
        <v/>
      </c>
      <c r="X592" s="2">
        <f t="shared" si="170"/>
        <v>151.44</v>
      </c>
      <c r="Y592" s="6">
        <f t="shared" si="158"/>
        <v>935000</v>
      </c>
      <c r="Z592" s="6">
        <f t="shared" si="159"/>
        <v>0</v>
      </c>
      <c r="AA592" s="4">
        <f>SUM(P592:$P$759)+$Z$25</f>
        <v>1210000.0000000002</v>
      </c>
      <c r="AB592" s="4">
        <f>SUM(V592:$W$759)</f>
        <v>100480.48</v>
      </c>
      <c r="AC592" s="4">
        <f t="shared" si="171"/>
        <v>275000.00000000023</v>
      </c>
    </row>
    <row r="593" spans="1:29" x14ac:dyDescent="0.15">
      <c r="A593">
        <v>3</v>
      </c>
      <c r="B593" s="1">
        <v>41922</v>
      </c>
      <c r="C593">
        <v>190.8</v>
      </c>
      <c r="D593">
        <v>190.9</v>
      </c>
      <c r="E593">
        <v>188.8</v>
      </c>
      <c r="F593">
        <v>189.3</v>
      </c>
      <c r="G593">
        <v>195771000</v>
      </c>
      <c r="H593" s="2">
        <f t="shared" si="160"/>
        <v>37059450300</v>
      </c>
      <c r="I593">
        <f t="shared" si="154"/>
        <v>-3.6999999999999886</v>
      </c>
      <c r="J593" t="str">
        <f t="shared" si="161"/>
        <v>高値割、安値割</v>
      </c>
      <c r="L593">
        <f t="shared" si="155"/>
        <v>-3.6999999999999886</v>
      </c>
      <c r="M593">
        <f t="shared" si="162"/>
        <v>-3.6999999999999886</v>
      </c>
      <c r="N593">
        <f t="shared" si="163"/>
        <v>-3.6999999999999886</v>
      </c>
      <c r="O593" s="2">
        <f t="shared" si="156"/>
        <v>5000</v>
      </c>
      <c r="P593" s="2">
        <f t="shared" si="164"/>
        <v>-18499.999999999942</v>
      </c>
      <c r="Q593" s="2">
        <f t="shared" si="157"/>
        <v>965000</v>
      </c>
      <c r="R593" s="2" t="str">
        <f t="shared" si="165"/>
        <v>kai</v>
      </c>
      <c r="S593" s="2" t="str">
        <f t="shared" si="166"/>
        <v>kai</v>
      </c>
      <c r="T593" s="2" t="str">
        <f t="shared" si="167"/>
        <v>kai</v>
      </c>
      <c r="U593" s="2">
        <f t="shared" si="168"/>
        <v>965000</v>
      </c>
      <c r="V593" s="2">
        <f t="shared" si="169"/>
        <v>1080</v>
      </c>
      <c r="W593" s="2">
        <f t="shared" si="172"/>
        <v>154.4</v>
      </c>
      <c r="X593" s="2" t="str">
        <f t="shared" si="170"/>
        <v/>
      </c>
      <c r="Y593" s="6">
        <f t="shared" si="158"/>
        <v>946500</v>
      </c>
      <c r="Z593" s="6">
        <f t="shared" si="159"/>
        <v>0</v>
      </c>
      <c r="AA593" s="4">
        <f>SUM(P593:$P$759)+$Z$25</f>
        <v>1198500.0000000002</v>
      </c>
      <c r="AB593" s="4">
        <f>SUM(V593:$W$759)</f>
        <v>99400.479999999967</v>
      </c>
      <c r="AC593" s="4">
        <f t="shared" si="171"/>
        <v>252000.00000000023</v>
      </c>
    </row>
    <row r="594" spans="1:29" x14ac:dyDescent="0.15">
      <c r="A594">
        <v>3</v>
      </c>
      <c r="B594" s="1">
        <v>41921</v>
      </c>
      <c r="C594">
        <v>194.1</v>
      </c>
      <c r="D594">
        <v>194.5</v>
      </c>
      <c r="E594">
        <v>193</v>
      </c>
      <c r="F594">
        <v>193</v>
      </c>
      <c r="G594">
        <v>116112100</v>
      </c>
      <c r="H594" s="2">
        <f t="shared" si="160"/>
        <v>22409635300</v>
      </c>
      <c r="I594">
        <f t="shared" si="154"/>
        <v>-0.80000000000001137</v>
      </c>
      <c r="J594" t="str">
        <f t="shared" si="161"/>
        <v/>
      </c>
      <c r="L594">
        <f t="shared" si="155"/>
        <v>0.80000000000001137</v>
      </c>
      <c r="M594">
        <f t="shared" si="162"/>
        <v>0.80000000000001137</v>
      </c>
      <c r="N594">
        <f t="shared" si="163"/>
        <v>-0.80000000000001137</v>
      </c>
      <c r="O594" s="2">
        <f t="shared" si="156"/>
        <v>5000</v>
      </c>
      <c r="P594" s="2">
        <f t="shared" si="164"/>
        <v>4000.0000000000568</v>
      </c>
      <c r="Q594" s="2">
        <f t="shared" si="157"/>
        <v>969000</v>
      </c>
      <c r="R594" s="2" t="str">
        <f t="shared" si="165"/>
        <v>uri</v>
      </c>
      <c r="S594" s="2" t="str">
        <f t="shared" si="166"/>
        <v>kai</v>
      </c>
      <c r="T594" s="2" t="str">
        <f t="shared" si="167"/>
        <v>uri</v>
      </c>
      <c r="U594" s="2">
        <f t="shared" si="168"/>
        <v>969000</v>
      </c>
      <c r="V594" s="2">
        <f t="shared" si="169"/>
        <v>1080</v>
      </c>
      <c r="W594" s="2" t="str">
        <f t="shared" si="172"/>
        <v/>
      </c>
      <c r="X594" s="2">
        <f t="shared" si="170"/>
        <v>155.04</v>
      </c>
      <c r="Y594" s="6">
        <f t="shared" si="158"/>
        <v>965000</v>
      </c>
      <c r="Z594" s="6">
        <f t="shared" si="159"/>
        <v>0</v>
      </c>
      <c r="AA594" s="4">
        <f>SUM(P594:$P$759)+$Z$25</f>
        <v>1217000.0000000002</v>
      </c>
      <c r="AB594" s="4">
        <f>SUM(V594:$W$759)</f>
        <v>98166.079999999973</v>
      </c>
      <c r="AC594" s="4">
        <f t="shared" si="171"/>
        <v>252000.00000000023</v>
      </c>
    </row>
    <row r="595" spans="1:29" x14ac:dyDescent="0.15">
      <c r="A595">
        <v>3</v>
      </c>
      <c r="B595" s="1">
        <v>41920</v>
      </c>
      <c r="C595">
        <v>194.1</v>
      </c>
      <c r="D595">
        <v>194.3</v>
      </c>
      <c r="E595">
        <v>193.1</v>
      </c>
      <c r="F595">
        <v>193.8</v>
      </c>
      <c r="G595">
        <v>132555000</v>
      </c>
      <c r="H595" s="2">
        <f t="shared" si="160"/>
        <v>25689159000</v>
      </c>
      <c r="I595">
        <f t="shared" si="154"/>
        <v>-1.8999999999999773</v>
      </c>
      <c r="J595" t="str">
        <f t="shared" si="161"/>
        <v>高値割、安値割</v>
      </c>
      <c r="L595">
        <f t="shared" si="155"/>
        <v>-1.8999999999999773</v>
      </c>
      <c r="M595">
        <f t="shared" si="162"/>
        <v>-1.8999999999999773</v>
      </c>
      <c r="N595">
        <f t="shared" si="163"/>
        <v>-1.8999999999999773</v>
      </c>
      <c r="O595" s="2">
        <f t="shared" si="156"/>
        <v>5000</v>
      </c>
      <c r="P595" s="2">
        <f t="shared" si="164"/>
        <v>-9499.9999999998872</v>
      </c>
      <c r="Q595" s="2">
        <f t="shared" si="157"/>
        <v>978500</v>
      </c>
      <c r="R595" s="2" t="str">
        <f t="shared" si="165"/>
        <v>kai</v>
      </c>
      <c r="S595" s="2" t="str">
        <f t="shared" si="166"/>
        <v>kai</v>
      </c>
      <c r="T595" s="2" t="str">
        <f t="shared" si="167"/>
        <v>kai</v>
      </c>
      <c r="U595" s="2" t="str">
        <f t="shared" si="168"/>
        <v/>
      </c>
      <c r="V595" s="2" t="str">
        <f t="shared" si="169"/>
        <v/>
      </c>
      <c r="W595" s="2">
        <f t="shared" si="172"/>
        <v>78.28</v>
      </c>
      <c r="X595" s="2" t="str">
        <f t="shared" si="170"/>
        <v/>
      </c>
      <c r="Y595" s="6">
        <f t="shared" si="158"/>
        <v>969000</v>
      </c>
      <c r="Z595" s="6">
        <f t="shared" si="159"/>
        <v>0</v>
      </c>
      <c r="AA595" s="4">
        <f>SUM(P595:$P$759)+$Z$25</f>
        <v>1213000</v>
      </c>
      <c r="AB595" s="4">
        <f>SUM(V595:$W$759)</f>
        <v>97086.079999999973</v>
      </c>
      <c r="AC595" s="4">
        <f t="shared" si="171"/>
        <v>244000</v>
      </c>
    </row>
    <row r="596" spans="1:29" x14ac:dyDescent="0.15">
      <c r="A596">
        <v>3</v>
      </c>
      <c r="B596" s="1">
        <v>41919</v>
      </c>
      <c r="C596">
        <v>196</v>
      </c>
      <c r="D596">
        <v>197.2</v>
      </c>
      <c r="E596">
        <v>195.2</v>
      </c>
      <c r="F596">
        <v>195.7</v>
      </c>
      <c r="G596">
        <v>111236800</v>
      </c>
      <c r="H596" s="2">
        <f t="shared" si="160"/>
        <v>21769041760</v>
      </c>
      <c r="I596">
        <f t="shared" si="154"/>
        <v>-0.10000000000002274</v>
      </c>
      <c r="J596" t="str">
        <f t="shared" si="161"/>
        <v/>
      </c>
      <c r="L596">
        <f t="shared" si="155"/>
        <v>-0.10000000000002274</v>
      </c>
      <c r="M596">
        <f t="shared" si="162"/>
        <v>-0.10000000000002274</v>
      </c>
      <c r="N596">
        <f t="shared" si="163"/>
        <v>0.10000000000002274</v>
      </c>
      <c r="O596" s="2">
        <f t="shared" si="156"/>
        <v>5000</v>
      </c>
      <c r="P596" s="2">
        <f t="shared" si="164"/>
        <v>-500.00000000011369</v>
      </c>
      <c r="Q596" s="2">
        <f t="shared" si="157"/>
        <v>979000</v>
      </c>
      <c r="R596" s="2" t="str">
        <f t="shared" si="165"/>
        <v>kai</v>
      </c>
      <c r="S596" s="2" t="str">
        <f t="shared" si="166"/>
        <v>uri</v>
      </c>
      <c r="T596" s="2" t="str">
        <f t="shared" si="167"/>
        <v>kai</v>
      </c>
      <c r="U596" s="2" t="str">
        <f t="shared" si="168"/>
        <v/>
      </c>
      <c r="V596" s="2" t="str">
        <f t="shared" si="169"/>
        <v/>
      </c>
      <c r="W596" s="2">
        <f t="shared" si="172"/>
        <v>78.319999999999993</v>
      </c>
      <c r="X596" s="2" t="str">
        <f t="shared" si="170"/>
        <v/>
      </c>
      <c r="Y596" s="6">
        <f t="shared" si="158"/>
        <v>978500</v>
      </c>
      <c r="Z596" s="6">
        <f t="shared" si="159"/>
        <v>0</v>
      </c>
      <c r="AA596" s="4">
        <f>SUM(P596:$P$759)+$Z$25</f>
        <v>1222500</v>
      </c>
      <c r="AB596" s="4">
        <f>SUM(V596:$W$759)</f>
        <v>97007.799999999974</v>
      </c>
      <c r="AC596" s="4">
        <f t="shared" si="171"/>
        <v>244000</v>
      </c>
    </row>
    <row r="597" spans="1:29" x14ac:dyDescent="0.15">
      <c r="A597">
        <v>3</v>
      </c>
      <c r="B597" s="1">
        <v>41918</v>
      </c>
      <c r="C597">
        <v>195.5</v>
      </c>
      <c r="D597">
        <v>197</v>
      </c>
      <c r="E597">
        <v>195.2</v>
      </c>
      <c r="F597">
        <v>195.8</v>
      </c>
      <c r="G597">
        <v>120908900</v>
      </c>
      <c r="H597" s="2">
        <f t="shared" si="160"/>
        <v>23673962620</v>
      </c>
      <c r="I597">
        <f t="shared" si="154"/>
        <v>1.7000000000000171</v>
      </c>
      <c r="J597" t="str">
        <f t="shared" si="161"/>
        <v>高値超、安値超</v>
      </c>
      <c r="L597">
        <f t="shared" si="155"/>
        <v>1.7000000000000171</v>
      </c>
      <c r="M597">
        <f t="shared" si="162"/>
        <v>1.7000000000000171</v>
      </c>
      <c r="N597">
        <f t="shared" si="163"/>
        <v>1.7000000000000171</v>
      </c>
      <c r="O597" s="2">
        <f t="shared" si="156"/>
        <v>5000</v>
      </c>
      <c r="P597" s="2">
        <f t="shared" si="164"/>
        <v>8500.0000000000855</v>
      </c>
      <c r="Q597" s="2">
        <f t="shared" si="157"/>
        <v>970500</v>
      </c>
      <c r="R597" s="2" t="str">
        <f t="shared" si="165"/>
        <v>kai</v>
      </c>
      <c r="S597" s="2" t="str">
        <f t="shared" si="166"/>
        <v>kai</v>
      </c>
      <c r="T597" s="2" t="str">
        <f t="shared" si="167"/>
        <v>kai</v>
      </c>
      <c r="U597" s="2">
        <f t="shared" si="168"/>
        <v>970500</v>
      </c>
      <c r="V597" s="2">
        <f t="shared" si="169"/>
        <v>1080</v>
      </c>
      <c r="W597" s="2">
        <f t="shared" si="172"/>
        <v>155.28</v>
      </c>
      <c r="X597" s="2" t="str">
        <f t="shared" si="170"/>
        <v/>
      </c>
      <c r="Y597" s="6">
        <f t="shared" si="158"/>
        <v>979000</v>
      </c>
      <c r="Z597" s="6">
        <f t="shared" si="159"/>
        <v>0</v>
      </c>
      <c r="AA597" s="4">
        <f>SUM(P597:$P$759)+$Z$25</f>
        <v>1223000</v>
      </c>
      <c r="AB597" s="4">
        <f>SUM(V597:$W$759)</f>
        <v>96929.479999999967</v>
      </c>
      <c r="AC597" s="4">
        <f t="shared" si="171"/>
        <v>244000</v>
      </c>
    </row>
    <row r="598" spans="1:29" x14ac:dyDescent="0.15">
      <c r="A598">
        <v>3</v>
      </c>
      <c r="B598" s="1">
        <v>41915</v>
      </c>
      <c r="C598">
        <v>193.5</v>
      </c>
      <c r="D598">
        <v>194.4</v>
      </c>
      <c r="E598">
        <v>193.3</v>
      </c>
      <c r="F598">
        <v>194.1</v>
      </c>
      <c r="G598">
        <v>124103200</v>
      </c>
      <c r="H598" s="2">
        <f t="shared" si="160"/>
        <v>24088431120</v>
      </c>
      <c r="I598">
        <f t="shared" si="154"/>
        <v>0.59999999999999432</v>
      </c>
      <c r="J598" t="str">
        <f t="shared" si="161"/>
        <v/>
      </c>
      <c r="L598">
        <f t="shared" si="155"/>
        <v>-0.59999999999999432</v>
      </c>
      <c r="M598">
        <f t="shared" si="162"/>
        <v>-0.59999999999999432</v>
      </c>
      <c r="N598">
        <f t="shared" si="163"/>
        <v>0.59999999999999432</v>
      </c>
      <c r="O598" s="2">
        <f t="shared" si="156"/>
        <v>5000</v>
      </c>
      <c r="P598" s="2">
        <f t="shared" si="164"/>
        <v>-2999.9999999999718</v>
      </c>
      <c r="Q598" s="2">
        <f t="shared" si="157"/>
        <v>967500</v>
      </c>
      <c r="R598" s="2" t="str">
        <f t="shared" si="165"/>
        <v>uri</v>
      </c>
      <c r="S598" s="2" t="str">
        <f t="shared" si="166"/>
        <v>kai</v>
      </c>
      <c r="T598" s="2" t="str">
        <f t="shared" si="167"/>
        <v>uri</v>
      </c>
      <c r="U598" s="2">
        <f t="shared" si="168"/>
        <v>967500</v>
      </c>
      <c r="V598" s="2">
        <f t="shared" si="169"/>
        <v>1080</v>
      </c>
      <c r="W598" s="2" t="str">
        <f t="shared" si="172"/>
        <v/>
      </c>
      <c r="X598" s="2">
        <f t="shared" si="170"/>
        <v>154.80000000000001</v>
      </c>
      <c r="Y598" s="6">
        <f t="shared" si="158"/>
        <v>970500</v>
      </c>
      <c r="Z598" s="6">
        <f t="shared" si="159"/>
        <v>0</v>
      </c>
      <c r="AA598" s="4">
        <f>SUM(P598:$P$759)+$Z$25</f>
        <v>1214500</v>
      </c>
      <c r="AB598" s="4">
        <f>SUM(V598:$W$759)</f>
        <v>95694.199999999968</v>
      </c>
      <c r="AC598" s="4">
        <f t="shared" si="171"/>
        <v>244000</v>
      </c>
    </row>
    <row r="599" spans="1:29" x14ac:dyDescent="0.15">
      <c r="A599">
        <v>3</v>
      </c>
      <c r="B599" s="1">
        <v>41914</v>
      </c>
      <c r="C599">
        <v>195</v>
      </c>
      <c r="D599">
        <v>195.5</v>
      </c>
      <c r="E599">
        <v>193</v>
      </c>
      <c r="F599">
        <v>193.5</v>
      </c>
      <c r="G599">
        <v>177665800</v>
      </c>
      <c r="H599" s="2">
        <f t="shared" si="160"/>
        <v>34378332300</v>
      </c>
      <c r="I599">
        <f t="shared" si="154"/>
        <v>-2.5999999999999943</v>
      </c>
      <c r="J599" t="str">
        <f t="shared" si="161"/>
        <v>高値割、安値割</v>
      </c>
      <c r="L599">
        <f t="shared" si="155"/>
        <v>-2.5999999999999943</v>
      </c>
      <c r="M599">
        <f t="shared" si="162"/>
        <v>-2.5999999999999943</v>
      </c>
      <c r="N599">
        <f t="shared" si="163"/>
        <v>-2.5999999999999943</v>
      </c>
      <c r="O599" s="2">
        <f t="shared" si="156"/>
        <v>5000</v>
      </c>
      <c r="P599" s="2">
        <f t="shared" si="164"/>
        <v>-12999.999999999971</v>
      </c>
      <c r="Q599" s="2">
        <f t="shared" si="157"/>
        <v>980500</v>
      </c>
      <c r="R599" s="2" t="str">
        <f t="shared" si="165"/>
        <v>kai</v>
      </c>
      <c r="S599" s="2" t="str">
        <f t="shared" si="166"/>
        <v>kai</v>
      </c>
      <c r="T599" s="2" t="str">
        <f t="shared" si="167"/>
        <v>kai</v>
      </c>
      <c r="U599" s="2">
        <f t="shared" si="168"/>
        <v>980500</v>
      </c>
      <c r="V599" s="2">
        <f t="shared" si="169"/>
        <v>1080</v>
      </c>
      <c r="W599" s="2">
        <f t="shared" si="172"/>
        <v>156.88</v>
      </c>
      <c r="X599" s="2" t="str">
        <f t="shared" si="170"/>
        <v/>
      </c>
      <c r="Y599" s="6">
        <f t="shared" si="158"/>
        <v>967500</v>
      </c>
      <c r="Z599" s="6">
        <f t="shared" si="159"/>
        <v>0</v>
      </c>
      <c r="AA599" s="4">
        <f>SUM(P599:$P$759)+$Z$25</f>
        <v>1217500</v>
      </c>
      <c r="AB599" s="4">
        <f>SUM(V599:$W$759)</f>
        <v>94614.199999999968</v>
      </c>
      <c r="AC599" s="4">
        <f t="shared" si="171"/>
        <v>250000</v>
      </c>
    </row>
    <row r="600" spans="1:29" x14ac:dyDescent="0.15">
      <c r="A600">
        <v>3</v>
      </c>
      <c r="B600" s="1">
        <v>41913</v>
      </c>
      <c r="C600">
        <v>196.3</v>
      </c>
      <c r="D600">
        <v>197.9</v>
      </c>
      <c r="E600">
        <v>195.9</v>
      </c>
      <c r="F600">
        <v>196.1</v>
      </c>
      <c r="G600">
        <v>120127500</v>
      </c>
      <c r="H600" s="2">
        <f t="shared" si="160"/>
        <v>23557002750</v>
      </c>
      <c r="I600">
        <f t="shared" si="154"/>
        <v>0.19999999999998863</v>
      </c>
      <c r="J600" t="str">
        <f t="shared" si="161"/>
        <v/>
      </c>
      <c r="L600">
        <f t="shared" si="155"/>
        <v>-0.19999999999998863</v>
      </c>
      <c r="M600">
        <f t="shared" si="162"/>
        <v>-0.19999999999998863</v>
      </c>
      <c r="N600">
        <f t="shared" si="163"/>
        <v>0.19999999999998863</v>
      </c>
      <c r="O600" s="2">
        <f t="shared" si="156"/>
        <v>5000</v>
      </c>
      <c r="P600" s="2">
        <f t="shared" si="164"/>
        <v>-999.99999999994316</v>
      </c>
      <c r="Q600" s="2">
        <f t="shared" si="157"/>
        <v>979500</v>
      </c>
      <c r="R600" s="2" t="str">
        <f t="shared" si="165"/>
        <v>uri</v>
      </c>
      <c r="S600" s="2" t="str">
        <f t="shared" si="166"/>
        <v>kai</v>
      </c>
      <c r="T600" s="2" t="str">
        <f t="shared" si="167"/>
        <v>uri</v>
      </c>
      <c r="U600" s="2">
        <f t="shared" si="168"/>
        <v>979500</v>
      </c>
      <c r="V600" s="2">
        <f t="shared" si="169"/>
        <v>1080</v>
      </c>
      <c r="W600" s="2" t="str">
        <f t="shared" si="172"/>
        <v/>
      </c>
      <c r="X600" s="2">
        <f t="shared" si="170"/>
        <v>156.72</v>
      </c>
      <c r="Y600" s="6">
        <f t="shared" si="158"/>
        <v>980500</v>
      </c>
      <c r="Z600" s="6">
        <f t="shared" si="159"/>
        <v>0</v>
      </c>
      <c r="AA600" s="4">
        <f>SUM(P600:$P$759)+$Z$25</f>
        <v>1230500</v>
      </c>
      <c r="AB600" s="4">
        <f>SUM(V600:$W$759)</f>
        <v>93377.319999999978</v>
      </c>
      <c r="AC600" s="4">
        <f t="shared" si="171"/>
        <v>250000</v>
      </c>
    </row>
    <row r="601" spans="1:29" x14ac:dyDescent="0.15">
      <c r="A601">
        <v>3</v>
      </c>
      <c r="B601" s="1">
        <v>41912</v>
      </c>
      <c r="C601">
        <v>198</v>
      </c>
      <c r="D601">
        <v>198.1</v>
      </c>
      <c r="E601">
        <v>194.5</v>
      </c>
      <c r="F601">
        <v>195.9</v>
      </c>
      <c r="G601">
        <v>210563100</v>
      </c>
      <c r="H601" s="2">
        <f t="shared" si="160"/>
        <v>41249311290</v>
      </c>
      <c r="I601">
        <f t="shared" si="154"/>
        <v>-2.7999999999999829</v>
      </c>
      <c r="J601" t="str">
        <f t="shared" si="161"/>
        <v>高値割、安値割</v>
      </c>
      <c r="L601">
        <f t="shared" si="155"/>
        <v>-2.7999999999999829</v>
      </c>
      <c r="M601">
        <f t="shared" si="162"/>
        <v>-2.7999999999999829</v>
      </c>
      <c r="N601">
        <f t="shared" si="163"/>
        <v>-2.7999999999999829</v>
      </c>
      <c r="O601" s="2">
        <f t="shared" si="156"/>
        <v>5000</v>
      </c>
      <c r="P601" s="2">
        <f t="shared" si="164"/>
        <v>-13999.999999999915</v>
      </c>
      <c r="Q601" s="2">
        <f t="shared" si="157"/>
        <v>993500</v>
      </c>
      <c r="R601" s="2" t="str">
        <f t="shared" si="165"/>
        <v>kai</v>
      </c>
      <c r="S601" s="2" t="str">
        <f t="shared" si="166"/>
        <v>kai</v>
      </c>
      <c r="T601" s="2" t="str">
        <f t="shared" si="167"/>
        <v>kai</v>
      </c>
      <c r="U601" s="2">
        <f t="shared" si="168"/>
        <v>993500</v>
      </c>
      <c r="V601" s="2">
        <f t="shared" si="169"/>
        <v>1080</v>
      </c>
      <c r="W601" s="2">
        <f t="shared" si="172"/>
        <v>158.96</v>
      </c>
      <c r="X601" s="2" t="str">
        <f t="shared" si="170"/>
        <v/>
      </c>
      <c r="Y601" s="6">
        <f t="shared" si="158"/>
        <v>979500</v>
      </c>
      <c r="Z601" s="6">
        <f t="shared" si="159"/>
        <v>0</v>
      </c>
      <c r="AA601" s="4">
        <f>SUM(P601:$P$759)+$Z$25</f>
        <v>1231500</v>
      </c>
      <c r="AB601" s="4">
        <f>SUM(V601:$W$759)</f>
        <v>92297.319999999978</v>
      </c>
      <c r="AC601" s="4">
        <f t="shared" si="171"/>
        <v>252000</v>
      </c>
    </row>
    <row r="602" spans="1:29" x14ac:dyDescent="0.15">
      <c r="A602">
        <v>3</v>
      </c>
      <c r="B602" s="1">
        <v>41911</v>
      </c>
      <c r="C602">
        <v>199.2</v>
      </c>
      <c r="D602">
        <v>199.4</v>
      </c>
      <c r="E602">
        <v>198.3</v>
      </c>
      <c r="F602">
        <v>198.7</v>
      </c>
      <c r="G602">
        <v>100712100</v>
      </c>
      <c r="H602" s="2">
        <f t="shared" si="160"/>
        <v>20011494270</v>
      </c>
      <c r="I602">
        <f t="shared" ref="I602:I665" si="173">IF(F603="","",F602-F603)</f>
        <v>0.19999999999998863</v>
      </c>
      <c r="J602" t="str">
        <f t="shared" si="161"/>
        <v/>
      </c>
      <c r="L602">
        <f t="shared" ref="L602:L665" si="174">IF($M$25&gt;$N$25,M602,N602)</f>
        <v>-0.19999999999998863</v>
      </c>
      <c r="M602">
        <f t="shared" si="162"/>
        <v>-0.19999999999998863</v>
      </c>
      <c r="N602">
        <f t="shared" si="163"/>
        <v>0.19999999999998863</v>
      </c>
      <c r="O602" s="2">
        <f t="shared" ref="O602:O665" si="175">$B$3*1</f>
        <v>5000</v>
      </c>
      <c r="P602" s="2">
        <f t="shared" si="164"/>
        <v>-999.99999999994316</v>
      </c>
      <c r="Q602" s="2">
        <f t="shared" ref="Q602:Q665" si="176">IF(L603&lt;&gt;"",F603*O602,0)</f>
        <v>992500</v>
      </c>
      <c r="R602" s="2" t="str">
        <f t="shared" si="165"/>
        <v>uri</v>
      </c>
      <c r="S602" s="2" t="str">
        <f t="shared" si="166"/>
        <v>kai</v>
      </c>
      <c r="T602" s="2" t="str">
        <f t="shared" si="167"/>
        <v>uri</v>
      </c>
      <c r="U602" s="2">
        <f t="shared" si="168"/>
        <v>992500</v>
      </c>
      <c r="V602" s="2">
        <f t="shared" si="169"/>
        <v>1080</v>
      </c>
      <c r="W602" s="2" t="str">
        <f t="shared" si="172"/>
        <v/>
      </c>
      <c r="X602" s="2">
        <f t="shared" si="170"/>
        <v>158.80000000000001</v>
      </c>
      <c r="Y602" s="6">
        <f t="shared" ref="Y602:Y665" si="177">+F602*$B$3</f>
        <v>993500</v>
      </c>
      <c r="Z602" s="6">
        <f t="shared" ref="Z602:Z665" si="178">IF(AND(Y602&gt;0,Y603=0),Y602,0)</f>
        <v>0</v>
      </c>
      <c r="AA602" s="4">
        <f>SUM(P602:$P$759)+$Z$25</f>
        <v>1245499.9999999998</v>
      </c>
      <c r="AB602" s="4">
        <f>SUM(V602:$W$759)</f>
        <v>91058.359999999971</v>
      </c>
      <c r="AC602" s="4">
        <f t="shared" si="171"/>
        <v>251999.99999999977</v>
      </c>
    </row>
    <row r="603" spans="1:29" x14ac:dyDescent="0.15">
      <c r="A603">
        <v>3</v>
      </c>
      <c r="B603" s="1">
        <v>41908</v>
      </c>
      <c r="C603">
        <v>198</v>
      </c>
      <c r="D603">
        <v>199.7</v>
      </c>
      <c r="E603">
        <v>197.7</v>
      </c>
      <c r="F603">
        <v>198.5</v>
      </c>
      <c r="G603">
        <v>191248000</v>
      </c>
      <c r="H603" s="2">
        <f t="shared" ref="H603:H666" si="179">+F603*G603</f>
        <v>37962728000</v>
      </c>
      <c r="I603">
        <f t="shared" si="173"/>
        <v>-4.5</v>
      </c>
      <c r="J603" t="str">
        <f t="shared" ref="J603:J666" si="180">IF(AND(D603&lt;D604,E603&lt;E604,AVERAGE(H603:H612)&gt;50000000),"高値割、安値割",IF(AND(D603&gt;D604,E603&gt;E604,AVERAGE(H603:H612)&gt;50000000),"高値超、安値超",""))</f>
        <v>高値割、安値割</v>
      </c>
      <c r="L603">
        <f t="shared" si="174"/>
        <v>-4.5</v>
      </c>
      <c r="M603">
        <f t="shared" ref="M603:M666" si="181">IF(F604="",0,IF(J604="高値割、安値割",F604-F603,-F604+F603))</f>
        <v>-4.5</v>
      </c>
      <c r="N603">
        <f t="shared" ref="N603:N666" si="182">IF(F604="",0,IF(J604&lt;&gt;"高値超、安値超",-F604+F603,F604-F603))</f>
        <v>4.5</v>
      </c>
      <c r="O603" s="2">
        <f t="shared" si="175"/>
        <v>5000</v>
      </c>
      <c r="P603" s="2">
        <f t="shared" ref="P603:P666" si="183">IF(L603&lt;&gt;"",L603*O603,"")</f>
        <v>-22500</v>
      </c>
      <c r="Q603" s="2">
        <f t="shared" si="176"/>
        <v>1015000</v>
      </c>
      <c r="R603" s="2" t="str">
        <f t="shared" ref="R603:R666" si="184">IF(J604="高値割、安値割","uri","kai")</f>
        <v>kai</v>
      </c>
      <c r="S603" s="2" t="str">
        <f t="shared" ref="S603:S666" si="185">IF(J604="高値超、安値超","uri","kai")</f>
        <v>uri</v>
      </c>
      <c r="T603" s="2" t="str">
        <f t="shared" ref="T603:T666" si="186">IF($M$25&gt;$N$25,R603,S603)</f>
        <v>kai</v>
      </c>
      <c r="U603" s="2" t="str">
        <f t="shared" ref="U603:U666" si="187">IF(T603&lt;&gt;T604,Q603*1,"")</f>
        <v/>
      </c>
      <c r="V603" s="2" t="str">
        <f t="shared" ref="V603:V666" si="188">IF(U603="","",IF(U603&lt;$AD$26,$AE$26,IF(U603&lt;$AD$27,$AE$27,IF(U603&lt;$AD$28,$AE$28,IF(U603&lt;$AD$29,$AE$29,IF(U603&lt;$AD$30,$AE$30,IF(U603&lt;$AD$31,$AE$31,$AE$32))))))*2)</f>
        <v/>
      </c>
      <c r="W603" s="2">
        <f t="shared" si="172"/>
        <v>81.2</v>
      </c>
      <c r="X603" s="2" t="str">
        <f t="shared" ref="X603:X666" si="189">IF(AND(T604&lt;&gt;"uri",T603="uri"),Q603*2%/250*2,IF(AND(T604="uri",T603="uri"),Q603*2%/250,""))</f>
        <v/>
      </c>
      <c r="Y603" s="6">
        <f t="shared" si="177"/>
        <v>992500</v>
      </c>
      <c r="Z603" s="6">
        <f t="shared" si="178"/>
        <v>0</v>
      </c>
      <c r="AA603" s="4">
        <f>SUM(P603:$P$759)+$Z$25</f>
        <v>1246499.9999999998</v>
      </c>
      <c r="AB603" s="4">
        <f>SUM(V603:$W$759)</f>
        <v>89978.359999999971</v>
      </c>
      <c r="AC603" s="4">
        <f t="shared" ref="AC603:AC666" si="190">+AA603-Y603</f>
        <v>253999.99999999977</v>
      </c>
    </row>
    <row r="604" spans="1:29" x14ac:dyDescent="0.15">
      <c r="A604">
        <v>3</v>
      </c>
      <c r="B604" s="1">
        <v>41907</v>
      </c>
      <c r="C604">
        <v>201.1</v>
      </c>
      <c r="D604">
        <v>203.2</v>
      </c>
      <c r="E604">
        <v>200.9</v>
      </c>
      <c r="F604">
        <v>203</v>
      </c>
      <c r="G604">
        <v>208238300</v>
      </c>
      <c r="H604" s="2">
        <f t="shared" si="179"/>
        <v>42272374900</v>
      </c>
      <c r="I604">
        <f t="shared" si="173"/>
        <v>2.9000000000000057</v>
      </c>
      <c r="J604" t="str">
        <f t="shared" si="180"/>
        <v>高値超、安値超</v>
      </c>
      <c r="L604">
        <f t="shared" si="174"/>
        <v>2.9000000000000057</v>
      </c>
      <c r="M604">
        <f t="shared" si="181"/>
        <v>2.9000000000000057</v>
      </c>
      <c r="N604">
        <f t="shared" si="182"/>
        <v>2.9000000000000057</v>
      </c>
      <c r="O604" s="2">
        <f t="shared" si="175"/>
        <v>5000</v>
      </c>
      <c r="P604" s="2">
        <f t="shared" si="183"/>
        <v>14500.000000000029</v>
      </c>
      <c r="Q604" s="2">
        <f t="shared" si="176"/>
        <v>1000500</v>
      </c>
      <c r="R604" s="2" t="str">
        <f t="shared" si="184"/>
        <v>kai</v>
      </c>
      <c r="S604" s="2" t="str">
        <f t="shared" si="185"/>
        <v>kai</v>
      </c>
      <c r="T604" s="2" t="str">
        <f t="shared" si="186"/>
        <v>kai</v>
      </c>
      <c r="U604" s="2">
        <f t="shared" si="187"/>
        <v>1000500</v>
      </c>
      <c r="V604" s="2">
        <f t="shared" si="188"/>
        <v>1512</v>
      </c>
      <c r="W604" s="2">
        <f t="shared" si="172"/>
        <v>160.08000000000001</v>
      </c>
      <c r="X604" s="2" t="str">
        <f t="shared" si="189"/>
        <v/>
      </c>
      <c r="Y604" s="6">
        <f t="shared" si="177"/>
        <v>1015000</v>
      </c>
      <c r="Z604" s="6">
        <f t="shared" si="178"/>
        <v>0</v>
      </c>
      <c r="AA604" s="4">
        <f>SUM(P604:$P$759)+$Z$25</f>
        <v>1268999.9999999998</v>
      </c>
      <c r="AB604" s="4">
        <f>SUM(V604:$W$759)</f>
        <v>89897.159999999974</v>
      </c>
      <c r="AC604" s="4">
        <f t="shared" si="190"/>
        <v>253999.99999999977</v>
      </c>
    </row>
    <row r="605" spans="1:29" x14ac:dyDescent="0.15">
      <c r="A605">
        <v>3</v>
      </c>
      <c r="B605" s="1">
        <v>41906</v>
      </c>
      <c r="C605">
        <v>200</v>
      </c>
      <c r="D605">
        <v>200.3</v>
      </c>
      <c r="E605">
        <v>199.8</v>
      </c>
      <c r="F605">
        <v>200.1</v>
      </c>
      <c r="G605">
        <v>168301600</v>
      </c>
      <c r="H605" s="2">
        <f t="shared" si="179"/>
        <v>33677150160</v>
      </c>
      <c r="I605">
        <f t="shared" si="173"/>
        <v>-0.5</v>
      </c>
      <c r="J605" t="str">
        <f t="shared" si="180"/>
        <v/>
      </c>
      <c r="L605">
        <f t="shared" si="174"/>
        <v>0.5</v>
      </c>
      <c r="M605">
        <f t="shared" si="181"/>
        <v>0.5</v>
      </c>
      <c r="N605">
        <f t="shared" si="182"/>
        <v>-0.5</v>
      </c>
      <c r="O605" s="2">
        <f t="shared" si="175"/>
        <v>5000</v>
      </c>
      <c r="P605" s="2">
        <f t="shared" si="183"/>
        <v>2500</v>
      </c>
      <c r="Q605" s="2">
        <f t="shared" si="176"/>
        <v>1003000</v>
      </c>
      <c r="R605" s="2" t="str">
        <f t="shared" si="184"/>
        <v>uri</v>
      </c>
      <c r="S605" s="2" t="str">
        <f t="shared" si="185"/>
        <v>kai</v>
      </c>
      <c r="T605" s="2" t="str">
        <f t="shared" si="186"/>
        <v>uri</v>
      </c>
      <c r="U605" s="2">
        <f t="shared" si="187"/>
        <v>1003000</v>
      </c>
      <c r="V605" s="2">
        <f t="shared" si="188"/>
        <v>1512</v>
      </c>
      <c r="W605" s="2" t="str">
        <f t="shared" si="172"/>
        <v/>
      </c>
      <c r="X605" s="2">
        <f t="shared" si="189"/>
        <v>160.47999999999999</v>
      </c>
      <c r="Y605" s="6">
        <f t="shared" si="177"/>
        <v>1000500</v>
      </c>
      <c r="Z605" s="6">
        <f t="shared" si="178"/>
        <v>0</v>
      </c>
      <c r="AA605" s="4">
        <f>SUM(P605:$P$759)+$Z$25</f>
        <v>1254499.9999999998</v>
      </c>
      <c r="AB605" s="4">
        <f>SUM(V605:$W$759)</f>
        <v>88225.079999999958</v>
      </c>
      <c r="AC605" s="4">
        <f t="shared" si="190"/>
        <v>253999.99999999977</v>
      </c>
    </row>
    <row r="606" spans="1:29" x14ac:dyDescent="0.15">
      <c r="A606">
        <v>3</v>
      </c>
      <c r="B606" s="1">
        <v>41904</v>
      </c>
      <c r="C606">
        <v>200.5</v>
      </c>
      <c r="D606">
        <v>201</v>
      </c>
      <c r="E606">
        <v>199.8</v>
      </c>
      <c r="F606">
        <v>200.6</v>
      </c>
      <c r="G606">
        <v>168391400</v>
      </c>
      <c r="H606" s="2">
        <f t="shared" si="179"/>
        <v>33779314840</v>
      </c>
      <c r="I606">
        <f t="shared" si="173"/>
        <v>-9.9999999999994316E-2</v>
      </c>
      <c r="J606" t="str">
        <f t="shared" si="180"/>
        <v>高値割、安値割</v>
      </c>
      <c r="L606">
        <f t="shared" si="174"/>
        <v>-9.9999999999994316E-2</v>
      </c>
      <c r="M606">
        <f t="shared" si="181"/>
        <v>-9.9999999999994316E-2</v>
      </c>
      <c r="N606">
        <f t="shared" si="182"/>
        <v>9.9999999999994316E-2</v>
      </c>
      <c r="O606" s="2">
        <f t="shared" si="175"/>
        <v>5000</v>
      </c>
      <c r="P606" s="2">
        <f t="shared" si="183"/>
        <v>-499.99999999997158</v>
      </c>
      <c r="Q606" s="2">
        <f t="shared" si="176"/>
        <v>1003500</v>
      </c>
      <c r="R606" s="2" t="str">
        <f t="shared" si="184"/>
        <v>kai</v>
      </c>
      <c r="S606" s="2" t="str">
        <f t="shared" si="185"/>
        <v>uri</v>
      </c>
      <c r="T606" s="2" t="str">
        <f t="shared" si="186"/>
        <v>kai</v>
      </c>
      <c r="U606" s="2" t="str">
        <f t="shared" si="187"/>
        <v/>
      </c>
      <c r="V606" s="2" t="str">
        <f t="shared" si="188"/>
        <v/>
      </c>
      <c r="W606" s="2">
        <f t="shared" si="172"/>
        <v>80.28</v>
      </c>
      <c r="X606" s="2" t="str">
        <f t="shared" si="189"/>
        <v/>
      </c>
      <c r="Y606" s="6">
        <f t="shared" si="177"/>
        <v>1003000</v>
      </c>
      <c r="Z606" s="6">
        <f t="shared" si="178"/>
        <v>0</v>
      </c>
      <c r="AA606" s="4">
        <f>SUM(P606:$P$759)+$Z$25</f>
        <v>1251999.9999999998</v>
      </c>
      <c r="AB606" s="4">
        <f>SUM(V606:$W$759)</f>
        <v>86713.079999999958</v>
      </c>
      <c r="AC606" s="4">
        <f t="shared" si="190"/>
        <v>248999.99999999977</v>
      </c>
    </row>
    <row r="607" spans="1:29" x14ac:dyDescent="0.15">
      <c r="A607">
        <v>3</v>
      </c>
      <c r="B607" s="1">
        <v>41901</v>
      </c>
      <c r="C607">
        <v>200.7</v>
      </c>
      <c r="D607">
        <v>201.1</v>
      </c>
      <c r="E607">
        <v>200.1</v>
      </c>
      <c r="F607">
        <v>200.7</v>
      </c>
      <c r="G607">
        <v>180875800</v>
      </c>
      <c r="H607" s="2">
        <f t="shared" si="179"/>
        <v>36301773060</v>
      </c>
      <c r="I607">
        <f t="shared" si="173"/>
        <v>1</v>
      </c>
      <c r="J607" t="str">
        <f t="shared" si="180"/>
        <v>高値超、安値超</v>
      </c>
      <c r="L607">
        <f t="shared" si="174"/>
        <v>1</v>
      </c>
      <c r="M607">
        <f t="shared" si="181"/>
        <v>1</v>
      </c>
      <c r="N607">
        <f t="shared" si="182"/>
        <v>1</v>
      </c>
      <c r="O607" s="2">
        <f t="shared" si="175"/>
        <v>5000</v>
      </c>
      <c r="P607" s="2">
        <f t="shared" si="183"/>
        <v>5000</v>
      </c>
      <c r="Q607" s="2">
        <f t="shared" si="176"/>
        <v>998500</v>
      </c>
      <c r="R607" s="2" t="str">
        <f t="shared" si="184"/>
        <v>kai</v>
      </c>
      <c r="S607" s="2" t="str">
        <f t="shared" si="185"/>
        <v>kai</v>
      </c>
      <c r="T607" s="2" t="str">
        <f t="shared" si="186"/>
        <v>kai</v>
      </c>
      <c r="U607" s="2">
        <f t="shared" si="187"/>
        <v>998500</v>
      </c>
      <c r="V607" s="2">
        <f t="shared" si="188"/>
        <v>1080</v>
      </c>
      <c r="W607" s="2">
        <f t="shared" si="172"/>
        <v>159.76</v>
      </c>
      <c r="X607" s="2" t="str">
        <f t="shared" si="189"/>
        <v/>
      </c>
      <c r="Y607" s="6">
        <f t="shared" si="177"/>
        <v>1003500</v>
      </c>
      <c r="Z607" s="6">
        <f t="shared" si="178"/>
        <v>0</v>
      </c>
      <c r="AA607" s="4">
        <f>SUM(P607:$P$759)+$Z$25</f>
        <v>1252499.9999999998</v>
      </c>
      <c r="AB607" s="4">
        <f>SUM(V607:$W$759)</f>
        <v>86632.799999999959</v>
      </c>
      <c r="AC607" s="4">
        <f t="shared" si="190"/>
        <v>248999.99999999977</v>
      </c>
    </row>
    <row r="608" spans="1:29" x14ac:dyDescent="0.15">
      <c r="A608">
        <v>3</v>
      </c>
      <c r="B608" s="1">
        <v>41900</v>
      </c>
      <c r="C608">
        <v>200.6</v>
      </c>
      <c r="D608">
        <v>200.7</v>
      </c>
      <c r="E608">
        <v>199.7</v>
      </c>
      <c r="F608">
        <v>199.7</v>
      </c>
      <c r="G608">
        <v>133161500</v>
      </c>
      <c r="H608" s="2">
        <f t="shared" si="179"/>
        <v>26592351550</v>
      </c>
      <c r="I608">
        <f t="shared" si="173"/>
        <v>0.69999999999998863</v>
      </c>
      <c r="J608" t="str">
        <f t="shared" si="180"/>
        <v/>
      </c>
      <c r="L608">
        <f t="shared" si="174"/>
        <v>-0.69999999999998863</v>
      </c>
      <c r="M608">
        <f t="shared" si="181"/>
        <v>-0.69999999999998863</v>
      </c>
      <c r="N608">
        <f t="shared" si="182"/>
        <v>0.69999999999998863</v>
      </c>
      <c r="O608" s="2">
        <f t="shared" si="175"/>
        <v>5000</v>
      </c>
      <c r="P608" s="2">
        <f t="shared" si="183"/>
        <v>-3499.9999999999432</v>
      </c>
      <c r="Q608" s="2">
        <f t="shared" si="176"/>
        <v>995000</v>
      </c>
      <c r="R608" s="2" t="str">
        <f t="shared" si="184"/>
        <v>uri</v>
      </c>
      <c r="S608" s="2" t="str">
        <f t="shared" si="185"/>
        <v>kai</v>
      </c>
      <c r="T608" s="2" t="str">
        <f t="shared" si="186"/>
        <v>uri</v>
      </c>
      <c r="U608" s="2" t="str">
        <f t="shared" si="187"/>
        <v/>
      </c>
      <c r="V608" s="2" t="str">
        <f t="shared" si="188"/>
        <v/>
      </c>
      <c r="W608" s="2" t="str">
        <f t="shared" si="172"/>
        <v/>
      </c>
      <c r="X608" s="2">
        <f t="shared" si="189"/>
        <v>79.599999999999994</v>
      </c>
      <c r="Y608" s="6">
        <f t="shared" si="177"/>
        <v>998500</v>
      </c>
      <c r="Z608" s="6">
        <f t="shared" si="178"/>
        <v>0</v>
      </c>
      <c r="AA608" s="4">
        <f>SUM(P608:$P$759)+$Z$25</f>
        <v>1247499.9999999998</v>
      </c>
      <c r="AB608" s="4">
        <f>SUM(V608:$W$759)</f>
        <v>85393.03999999995</v>
      </c>
      <c r="AC608" s="4">
        <f t="shared" si="190"/>
        <v>248999.99999999977</v>
      </c>
    </row>
    <row r="609" spans="1:29" x14ac:dyDescent="0.15">
      <c r="A609">
        <v>3</v>
      </c>
      <c r="B609" s="1">
        <v>41899</v>
      </c>
      <c r="C609">
        <v>201.1</v>
      </c>
      <c r="D609">
        <v>201.5</v>
      </c>
      <c r="E609">
        <v>199</v>
      </c>
      <c r="F609">
        <v>199</v>
      </c>
      <c r="G609">
        <v>148303000</v>
      </c>
      <c r="H609" s="2">
        <f t="shared" si="179"/>
        <v>29512297000</v>
      </c>
      <c r="I609">
        <f t="shared" si="173"/>
        <v>-2.4000000000000057</v>
      </c>
      <c r="J609" t="str">
        <f t="shared" si="180"/>
        <v>高値割、安値割</v>
      </c>
      <c r="L609">
        <f t="shared" si="174"/>
        <v>2.4000000000000057</v>
      </c>
      <c r="M609">
        <f t="shared" si="181"/>
        <v>2.4000000000000057</v>
      </c>
      <c r="N609">
        <f t="shared" si="182"/>
        <v>-2.4000000000000057</v>
      </c>
      <c r="O609" s="2">
        <f t="shared" si="175"/>
        <v>5000</v>
      </c>
      <c r="P609" s="2">
        <f t="shared" si="183"/>
        <v>12000.000000000029</v>
      </c>
      <c r="Q609" s="2">
        <f t="shared" si="176"/>
        <v>1007000</v>
      </c>
      <c r="R609" s="2" t="str">
        <f t="shared" si="184"/>
        <v>uri</v>
      </c>
      <c r="S609" s="2" t="str">
        <f t="shared" si="185"/>
        <v>kai</v>
      </c>
      <c r="T609" s="2" t="str">
        <f t="shared" si="186"/>
        <v>uri</v>
      </c>
      <c r="U609" s="2">
        <f t="shared" si="187"/>
        <v>1007000</v>
      </c>
      <c r="V609" s="2">
        <f t="shared" si="188"/>
        <v>1512</v>
      </c>
      <c r="W609" s="2" t="str">
        <f t="shared" ref="W609:W672" si="191">IF(AND(T610&lt;&gt;"kai",T609="kai"),Q609*2%/250*2,IF(AND(T610="kai",T609="kai"),Q609*2%/250,""))</f>
        <v/>
      </c>
      <c r="X609" s="2">
        <f t="shared" si="189"/>
        <v>161.12</v>
      </c>
      <c r="Y609" s="6">
        <f t="shared" si="177"/>
        <v>995000</v>
      </c>
      <c r="Z609" s="6">
        <f t="shared" si="178"/>
        <v>0</v>
      </c>
      <c r="AA609" s="4">
        <f>SUM(P609:$P$759)+$Z$25</f>
        <v>1250999.9999999995</v>
      </c>
      <c r="AB609" s="4">
        <f>SUM(V609:$W$759)</f>
        <v>85393.03999999995</v>
      </c>
      <c r="AC609" s="4">
        <f t="shared" si="190"/>
        <v>255999.99999999953</v>
      </c>
    </row>
    <row r="610" spans="1:29" x14ac:dyDescent="0.15">
      <c r="A610">
        <v>3</v>
      </c>
      <c r="B610" s="1">
        <v>41898</v>
      </c>
      <c r="C610">
        <v>203.9</v>
      </c>
      <c r="D610">
        <v>203.9</v>
      </c>
      <c r="E610">
        <v>201.1</v>
      </c>
      <c r="F610">
        <v>201.4</v>
      </c>
      <c r="G610">
        <v>148167400</v>
      </c>
      <c r="H610" s="2">
        <f t="shared" si="179"/>
        <v>29840914360</v>
      </c>
      <c r="I610">
        <f t="shared" si="173"/>
        <v>-2.7999999999999829</v>
      </c>
      <c r="J610" t="str">
        <f t="shared" si="180"/>
        <v>高値割、安値割</v>
      </c>
      <c r="L610">
        <f t="shared" si="174"/>
        <v>-2.7999999999999829</v>
      </c>
      <c r="M610">
        <f t="shared" si="181"/>
        <v>-2.7999999999999829</v>
      </c>
      <c r="N610">
        <f t="shared" si="182"/>
        <v>-2.7999999999999829</v>
      </c>
      <c r="O610" s="2">
        <f t="shared" si="175"/>
        <v>5000</v>
      </c>
      <c r="P610" s="2">
        <f t="shared" si="183"/>
        <v>-13999.999999999915</v>
      </c>
      <c r="Q610" s="2">
        <f t="shared" si="176"/>
        <v>1021000</v>
      </c>
      <c r="R610" s="2" t="str">
        <f t="shared" si="184"/>
        <v>kai</v>
      </c>
      <c r="S610" s="2" t="str">
        <f t="shared" si="185"/>
        <v>kai</v>
      </c>
      <c r="T610" s="2" t="str">
        <f t="shared" si="186"/>
        <v>kai</v>
      </c>
      <c r="U610" s="2" t="str">
        <f t="shared" si="187"/>
        <v/>
      </c>
      <c r="V610" s="2" t="str">
        <f t="shared" si="188"/>
        <v/>
      </c>
      <c r="W610" s="2">
        <f t="shared" si="191"/>
        <v>81.680000000000007</v>
      </c>
      <c r="X610" s="2" t="str">
        <f t="shared" si="189"/>
        <v/>
      </c>
      <c r="Y610" s="6">
        <f t="shared" si="177"/>
        <v>1007000</v>
      </c>
      <c r="Z610" s="6">
        <f t="shared" si="178"/>
        <v>0</v>
      </c>
      <c r="AA610" s="4">
        <f>SUM(P610:$P$759)+$Z$25</f>
        <v>1238999.9999999995</v>
      </c>
      <c r="AB610" s="4">
        <f>SUM(V610:$W$759)</f>
        <v>83881.03999999995</v>
      </c>
      <c r="AC610" s="4">
        <f t="shared" si="190"/>
        <v>231999.99999999953</v>
      </c>
    </row>
    <row r="611" spans="1:29" x14ac:dyDescent="0.15">
      <c r="A611">
        <v>3</v>
      </c>
      <c r="B611" s="1">
        <v>41894</v>
      </c>
      <c r="C611">
        <v>204.1</v>
      </c>
      <c r="D611">
        <v>204.3</v>
      </c>
      <c r="E611">
        <v>203.7</v>
      </c>
      <c r="F611">
        <v>204.2</v>
      </c>
      <c r="G611">
        <v>153359200</v>
      </c>
      <c r="H611" s="2">
        <f t="shared" si="179"/>
        <v>31315948640</v>
      </c>
      <c r="I611">
        <f t="shared" si="173"/>
        <v>0.39999999999997726</v>
      </c>
      <c r="J611" t="str">
        <f t="shared" si="180"/>
        <v/>
      </c>
      <c r="L611">
        <f t="shared" si="174"/>
        <v>0.39999999999997726</v>
      </c>
      <c r="M611">
        <f t="shared" si="181"/>
        <v>0.39999999999997726</v>
      </c>
      <c r="N611">
        <f t="shared" si="182"/>
        <v>-0.39999999999997726</v>
      </c>
      <c r="O611" s="2">
        <f t="shared" si="175"/>
        <v>5000</v>
      </c>
      <c r="P611" s="2">
        <f t="shared" si="183"/>
        <v>1999.9999999998863</v>
      </c>
      <c r="Q611" s="2">
        <f t="shared" si="176"/>
        <v>1019000</v>
      </c>
      <c r="R611" s="2" t="str">
        <f t="shared" si="184"/>
        <v>kai</v>
      </c>
      <c r="S611" s="2" t="str">
        <f t="shared" si="185"/>
        <v>uri</v>
      </c>
      <c r="T611" s="2" t="str">
        <f t="shared" si="186"/>
        <v>kai</v>
      </c>
      <c r="U611" s="2">
        <f t="shared" si="187"/>
        <v>1019000</v>
      </c>
      <c r="V611" s="2">
        <f t="shared" si="188"/>
        <v>1512</v>
      </c>
      <c r="W611" s="2">
        <f t="shared" si="191"/>
        <v>163.04</v>
      </c>
      <c r="X611" s="2" t="str">
        <f t="shared" si="189"/>
        <v/>
      </c>
      <c r="Y611" s="6">
        <f t="shared" si="177"/>
        <v>1021000</v>
      </c>
      <c r="Z611" s="6">
        <f t="shared" si="178"/>
        <v>0</v>
      </c>
      <c r="AA611" s="4">
        <f>SUM(P611:$P$759)+$Z$25</f>
        <v>1252999.9999999995</v>
      </c>
      <c r="AB611" s="4">
        <f>SUM(V611:$W$759)</f>
        <v>83799.359999999957</v>
      </c>
      <c r="AC611" s="4">
        <f t="shared" si="190"/>
        <v>231999.99999999953</v>
      </c>
    </row>
    <row r="612" spans="1:29" x14ac:dyDescent="0.15">
      <c r="A612">
        <v>3</v>
      </c>
      <c r="B612" s="1">
        <v>41893</v>
      </c>
      <c r="C612">
        <v>203.7</v>
      </c>
      <c r="D612">
        <v>204.3</v>
      </c>
      <c r="E612">
        <v>203.4</v>
      </c>
      <c r="F612">
        <v>203.8</v>
      </c>
      <c r="G612">
        <v>113507800</v>
      </c>
      <c r="H612" s="2">
        <f t="shared" si="179"/>
        <v>23132889640</v>
      </c>
      <c r="I612">
        <f t="shared" si="173"/>
        <v>0.90000000000000568</v>
      </c>
      <c r="J612" t="str">
        <f t="shared" si="180"/>
        <v>高値超、安値超</v>
      </c>
      <c r="L612">
        <f t="shared" si="174"/>
        <v>-0.90000000000000568</v>
      </c>
      <c r="M612">
        <f t="shared" si="181"/>
        <v>-0.90000000000000568</v>
      </c>
      <c r="N612">
        <f t="shared" si="182"/>
        <v>0.90000000000000568</v>
      </c>
      <c r="O612" s="2">
        <f t="shared" si="175"/>
        <v>5000</v>
      </c>
      <c r="P612" s="2">
        <f t="shared" si="183"/>
        <v>-4500.0000000000282</v>
      </c>
      <c r="Q612" s="2">
        <f t="shared" si="176"/>
        <v>1014500</v>
      </c>
      <c r="R612" s="2" t="str">
        <f t="shared" si="184"/>
        <v>uri</v>
      </c>
      <c r="S612" s="2" t="str">
        <f t="shared" si="185"/>
        <v>kai</v>
      </c>
      <c r="T612" s="2" t="str">
        <f t="shared" si="186"/>
        <v>uri</v>
      </c>
      <c r="U612" s="2">
        <f t="shared" si="187"/>
        <v>1014500</v>
      </c>
      <c r="V612" s="2">
        <f t="shared" si="188"/>
        <v>1512</v>
      </c>
      <c r="W612" s="2" t="str">
        <f t="shared" si="191"/>
        <v/>
      </c>
      <c r="X612" s="2">
        <f t="shared" si="189"/>
        <v>162.32</v>
      </c>
      <c r="Y612" s="6">
        <f t="shared" si="177"/>
        <v>1019000</v>
      </c>
      <c r="Z612" s="6">
        <f t="shared" si="178"/>
        <v>0</v>
      </c>
      <c r="AA612" s="4">
        <f>SUM(P612:$P$759)+$Z$25</f>
        <v>1250999.9999999995</v>
      </c>
      <c r="AB612" s="4">
        <f>SUM(V612:$W$759)</f>
        <v>82124.319999999949</v>
      </c>
      <c r="AC612" s="4">
        <f t="shared" si="190"/>
        <v>231999.99999999953</v>
      </c>
    </row>
    <row r="613" spans="1:29" x14ac:dyDescent="0.15">
      <c r="A613">
        <v>3</v>
      </c>
      <c r="B613" s="1">
        <v>41892</v>
      </c>
      <c r="C613">
        <v>201.7</v>
      </c>
      <c r="D613">
        <v>202.9</v>
      </c>
      <c r="E613">
        <v>201.6</v>
      </c>
      <c r="F613">
        <v>202.9</v>
      </c>
      <c r="G613">
        <v>77391400</v>
      </c>
      <c r="H613" s="2">
        <f t="shared" si="179"/>
        <v>15702715060</v>
      </c>
      <c r="I613">
        <f t="shared" si="173"/>
        <v>0.90000000000000568</v>
      </c>
      <c r="J613" t="str">
        <f t="shared" si="180"/>
        <v>高値割、安値割</v>
      </c>
      <c r="L613">
        <f t="shared" si="174"/>
        <v>0.90000000000000568</v>
      </c>
      <c r="M613">
        <f t="shared" si="181"/>
        <v>0.90000000000000568</v>
      </c>
      <c r="N613">
        <f t="shared" si="182"/>
        <v>-0.90000000000000568</v>
      </c>
      <c r="O613" s="2">
        <f t="shared" si="175"/>
        <v>5000</v>
      </c>
      <c r="P613" s="2">
        <f t="shared" si="183"/>
        <v>4500.0000000000282</v>
      </c>
      <c r="Q613" s="2">
        <f t="shared" si="176"/>
        <v>1010000</v>
      </c>
      <c r="R613" s="2" t="str">
        <f t="shared" si="184"/>
        <v>kai</v>
      </c>
      <c r="S613" s="2" t="str">
        <f t="shared" si="185"/>
        <v>uri</v>
      </c>
      <c r="T613" s="2" t="str">
        <f t="shared" si="186"/>
        <v>kai</v>
      </c>
      <c r="U613" s="2">
        <f t="shared" si="187"/>
        <v>1010000</v>
      </c>
      <c r="V613" s="2">
        <f t="shared" si="188"/>
        <v>1512</v>
      </c>
      <c r="W613" s="2">
        <f t="shared" si="191"/>
        <v>161.6</v>
      </c>
      <c r="X613" s="2" t="str">
        <f t="shared" si="189"/>
        <v/>
      </c>
      <c r="Y613" s="6">
        <f t="shared" si="177"/>
        <v>1014500</v>
      </c>
      <c r="Z613" s="6">
        <f t="shared" si="178"/>
        <v>0</v>
      </c>
      <c r="AA613" s="4">
        <f>SUM(P613:$P$759)+$Z$25</f>
        <v>1255499.9999999995</v>
      </c>
      <c r="AB613" s="4">
        <f>SUM(V613:$W$759)</f>
        <v>80612.319999999963</v>
      </c>
      <c r="AC613" s="4">
        <f t="shared" si="190"/>
        <v>240999.99999999953</v>
      </c>
    </row>
    <row r="614" spans="1:29" x14ac:dyDescent="0.15">
      <c r="A614">
        <v>3</v>
      </c>
      <c r="B614" s="1">
        <v>41891</v>
      </c>
      <c r="C614">
        <v>203.5</v>
      </c>
      <c r="D614">
        <v>203.8</v>
      </c>
      <c r="E614">
        <v>202</v>
      </c>
      <c r="F614">
        <v>202</v>
      </c>
      <c r="G614">
        <v>88634800</v>
      </c>
      <c r="H614" s="2">
        <f t="shared" si="179"/>
        <v>17904229600</v>
      </c>
      <c r="I614">
        <f t="shared" si="173"/>
        <v>-0.40000000000000568</v>
      </c>
      <c r="J614" t="str">
        <f t="shared" si="180"/>
        <v>高値超、安値超</v>
      </c>
      <c r="L614">
        <f t="shared" si="174"/>
        <v>0.40000000000000568</v>
      </c>
      <c r="M614">
        <f t="shared" si="181"/>
        <v>0.40000000000000568</v>
      </c>
      <c r="N614">
        <f t="shared" si="182"/>
        <v>-0.40000000000000568</v>
      </c>
      <c r="O614" s="2">
        <f t="shared" si="175"/>
        <v>5000</v>
      </c>
      <c r="P614" s="2">
        <f t="shared" si="183"/>
        <v>2000.0000000000284</v>
      </c>
      <c r="Q614" s="2">
        <f t="shared" si="176"/>
        <v>1012000</v>
      </c>
      <c r="R614" s="2" t="str">
        <f t="shared" si="184"/>
        <v>uri</v>
      </c>
      <c r="S614" s="2" t="str">
        <f t="shared" si="185"/>
        <v>kai</v>
      </c>
      <c r="T614" s="2" t="str">
        <f t="shared" si="186"/>
        <v>uri</v>
      </c>
      <c r="U614" s="2" t="str">
        <f t="shared" si="187"/>
        <v/>
      </c>
      <c r="V614" s="2" t="str">
        <f t="shared" si="188"/>
        <v/>
      </c>
      <c r="W614" s="2" t="str">
        <f t="shared" si="191"/>
        <v/>
      </c>
      <c r="X614" s="2">
        <f t="shared" si="189"/>
        <v>80.959999999999994</v>
      </c>
      <c r="Y614" s="6">
        <f t="shared" si="177"/>
        <v>1010000</v>
      </c>
      <c r="Z614" s="6">
        <f t="shared" si="178"/>
        <v>0</v>
      </c>
      <c r="AA614" s="4">
        <f>SUM(P614:$P$759)+$Z$25</f>
        <v>1250999.9999999995</v>
      </c>
      <c r="AB614" s="4">
        <f>SUM(V614:$W$759)</f>
        <v>78938.719999999958</v>
      </c>
      <c r="AC614" s="4">
        <f t="shared" si="190"/>
        <v>240999.99999999953</v>
      </c>
    </row>
    <row r="615" spans="1:29" x14ac:dyDescent="0.15">
      <c r="A615">
        <v>3</v>
      </c>
      <c r="B615" s="1">
        <v>41890</v>
      </c>
      <c r="C615">
        <v>202.7</v>
      </c>
      <c r="D615">
        <v>202.7</v>
      </c>
      <c r="E615">
        <v>201.3</v>
      </c>
      <c r="F615">
        <v>202.4</v>
      </c>
      <c r="G615">
        <v>72831000</v>
      </c>
      <c r="H615" s="2">
        <f t="shared" si="179"/>
        <v>14740994400</v>
      </c>
      <c r="I615">
        <f t="shared" si="173"/>
        <v>0.70000000000001705</v>
      </c>
      <c r="J615" t="str">
        <f t="shared" si="180"/>
        <v>高値割、安値割</v>
      </c>
      <c r="L615">
        <f t="shared" si="174"/>
        <v>-0.70000000000001705</v>
      </c>
      <c r="M615">
        <f t="shared" si="181"/>
        <v>-0.70000000000001705</v>
      </c>
      <c r="N615">
        <f t="shared" si="182"/>
        <v>0.70000000000001705</v>
      </c>
      <c r="O615" s="2">
        <f t="shared" si="175"/>
        <v>5000</v>
      </c>
      <c r="P615" s="2">
        <f t="shared" si="183"/>
        <v>-3500.0000000000855</v>
      </c>
      <c r="Q615" s="2">
        <f t="shared" si="176"/>
        <v>1008500</v>
      </c>
      <c r="R615" s="2" t="str">
        <f t="shared" si="184"/>
        <v>uri</v>
      </c>
      <c r="S615" s="2" t="str">
        <f t="shared" si="185"/>
        <v>kai</v>
      </c>
      <c r="T615" s="2" t="str">
        <f t="shared" si="186"/>
        <v>uri</v>
      </c>
      <c r="U615" s="2">
        <f t="shared" si="187"/>
        <v>1008500</v>
      </c>
      <c r="V615" s="2">
        <f t="shared" si="188"/>
        <v>1512</v>
      </c>
      <c r="W615" s="2" t="str">
        <f t="shared" si="191"/>
        <v/>
      </c>
      <c r="X615" s="2">
        <f t="shared" si="189"/>
        <v>161.36000000000001</v>
      </c>
      <c r="Y615" s="6">
        <f t="shared" si="177"/>
        <v>1012000</v>
      </c>
      <c r="Z615" s="6">
        <f t="shared" si="178"/>
        <v>0</v>
      </c>
      <c r="AA615" s="4">
        <f>SUM(P615:$P$759)+$Z$25</f>
        <v>1248999.9999999995</v>
      </c>
      <c r="AB615" s="4">
        <f>SUM(V615:$W$759)</f>
        <v>78938.719999999958</v>
      </c>
      <c r="AC615" s="4">
        <f t="shared" si="190"/>
        <v>236999.99999999953</v>
      </c>
    </row>
    <row r="616" spans="1:29" x14ac:dyDescent="0.15">
      <c r="A616">
        <v>3</v>
      </c>
      <c r="B616" s="1">
        <v>41887</v>
      </c>
      <c r="C616">
        <v>203.5</v>
      </c>
      <c r="D616">
        <v>203.7</v>
      </c>
      <c r="E616">
        <v>201.6</v>
      </c>
      <c r="F616">
        <v>201.7</v>
      </c>
      <c r="G616">
        <v>106849600</v>
      </c>
      <c r="H616" s="2">
        <f t="shared" si="179"/>
        <v>21551564320</v>
      </c>
      <c r="I616">
        <f t="shared" si="173"/>
        <v>-1.3000000000000114</v>
      </c>
      <c r="J616" t="str">
        <f t="shared" si="180"/>
        <v>高値割、安値割</v>
      </c>
      <c r="L616">
        <f t="shared" si="174"/>
        <v>-1.3000000000000114</v>
      </c>
      <c r="M616">
        <f t="shared" si="181"/>
        <v>-1.3000000000000114</v>
      </c>
      <c r="N616">
        <f t="shared" si="182"/>
        <v>-1.3000000000000114</v>
      </c>
      <c r="O616" s="2">
        <f t="shared" si="175"/>
        <v>5000</v>
      </c>
      <c r="P616" s="2">
        <f t="shared" si="183"/>
        <v>-6500.0000000000564</v>
      </c>
      <c r="Q616" s="2">
        <f t="shared" si="176"/>
        <v>1015000</v>
      </c>
      <c r="R616" s="2" t="str">
        <f t="shared" si="184"/>
        <v>kai</v>
      </c>
      <c r="S616" s="2" t="str">
        <f t="shared" si="185"/>
        <v>kai</v>
      </c>
      <c r="T616" s="2" t="str">
        <f t="shared" si="186"/>
        <v>kai</v>
      </c>
      <c r="U616" s="2" t="str">
        <f t="shared" si="187"/>
        <v/>
      </c>
      <c r="V616" s="2" t="str">
        <f t="shared" si="188"/>
        <v/>
      </c>
      <c r="W616" s="2">
        <f t="shared" si="191"/>
        <v>81.2</v>
      </c>
      <c r="X616" s="2" t="str">
        <f t="shared" si="189"/>
        <v/>
      </c>
      <c r="Y616" s="6">
        <f t="shared" si="177"/>
        <v>1008500</v>
      </c>
      <c r="Z616" s="6">
        <f t="shared" si="178"/>
        <v>0</v>
      </c>
      <c r="AA616" s="4">
        <f>SUM(P616:$P$759)+$Z$25</f>
        <v>1252499.9999999998</v>
      </c>
      <c r="AB616" s="4">
        <f>SUM(V616:$W$759)</f>
        <v>77426.719999999972</v>
      </c>
      <c r="AC616" s="4">
        <f t="shared" si="190"/>
        <v>243999.99999999977</v>
      </c>
    </row>
    <row r="617" spans="1:29" x14ac:dyDescent="0.15">
      <c r="A617">
        <v>3</v>
      </c>
      <c r="B617" s="1">
        <v>41886</v>
      </c>
      <c r="C617">
        <v>203.4</v>
      </c>
      <c r="D617">
        <v>204.1</v>
      </c>
      <c r="E617">
        <v>202.7</v>
      </c>
      <c r="F617">
        <v>203</v>
      </c>
      <c r="G617">
        <v>91550600</v>
      </c>
      <c r="H617" s="2">
        <f t="shared" si="179"/>
        <v>18584771800</v>
      </c>
      <c r="I617">
        <f t="shared" si="173"/>
        <v>-0.5</v>
      </c>
      <c r="J617" t="str">
        <f t="shared" si="180"/>
        <v/>
      </c>
      <c r="L617">
        <f t="shared" si="174"/>
        <v>-0.5</v>
      </c>
      <c r="M617">
        <f t="shared" si="181"/>
        <v>-0.5</v>
      </c>
      <c r="N617">
        <f t="shared" si="182"/>
        <v>0.5</v>
      </c>
      <c r="O617" s="2">
        <f t="shared" si="175"/>
        <v>5000</v>
      </c>
      <c r="P617" s="2">
        <f t="shared" si="183"/>
        <v>-2500</v>
      </c>
      <c r="Q617" s="2">
        <f t="shared" si="176"/>
        <v>1017500</v>
      </c>
      <c r="R617" s="2" t="str">
        <f t="shared" si="184"/>
        <v>kai</v>
      </c>
      <c r="S617" s="2" t="str">
        <f t="shared" si="185"/>
        <v>uri</v>
      </c>
      <c r="T617" s="2" t="str">
        <f t="shared" si="186"/>
        <v>kai</v>
      </c>
      <c r="U617" s="2" t="str">
        <f t="shared" si="187"/>
        <v/>
      </c>
      <c r="V617" s="2" t="str">
        <f t="shared" si="188"/>
        <v/>
      </c>
      <c r="W617" s="2">
        <f t="shared" si="191"/>
        <v>81.400000000000006</v>
      </c>
      <c r="X617" s="2" t="str">
        <f t="shared" si="189"/>
        <v/>
      </c>
      <c r="Y617" s="6">
        <f t="shared" si="177"/>
        <v>1015000</v>
      </c>
      <c r="Z617" s="6">
        <f t="shared" si="178"/>
        <v>0</v>
      </c>
      <c r="AA617" s="4">
        <f>SUM(P617:$P$759)+$Z$25</f>
        <v>1258999.9999999998</v>
      </c>
      <c r="AB617" s="4">
        <f>SUM(V617:$W$759)</f>
        <v>77345.519999999975</v>
      </c>
      <c r="AC617" s="4">
        <f t="shared" si="190"/>
        <v>243999.99999999977</v>
      </c>
    </row>
    <row r="618" spans="1:29" x14ac:dyDescent="0.15">
      <c r="A618">
        <v>3</v>
      </c>
      <c r="B618" s="1">
        <v>41885</v>
      </c>
      <c r="C618">
        <v>203</v>
      </c>
      <c r="D618">
        <v>204.5</v>
      </c>
      <c r="E618">
        <v>202.7</v>
      </c>
      <c r="F618">
        <v>203.5</v>
      </c>
      <c r="G618">
        <v>165017200</v>
      </c>
      <c r="H618" s="2">
        <f t="shared" si="179"/>
        <v>33581000200</v>
      </c>
      <c r="I618">
        <f t="shared" si="173"/>
        <v>1.5</v>
      </c>
      <c r="J618" t="str">
        <f t="shared" si="180"/>
        <v>高値超、安値超</v>
      </c>
      <c r="L618">
        <f t="shared" si="174"/>
        <v>1.5</v>
      </c>
      <c r="M618">
        <f t="shared" si="181"/>
        <v>1.5</v>
      </c>
      <c r="N618">
        <f t="shared" si="182"/>
        <v>-1.5</v>
      </c>
      <c r="O618" s="2">
        <f t="shared" si="175"/>
        <v>5000</v>
      </c>
      <c r="P618" s="2">
        <f t="shared" si="183"/>
        <v>7500</v>
      </c>
      <c r="Q618" s="2">
        <f t="shared" si="176"/>
        <v>1010000</v>
      </c>
      <c r="R618" s="2" t="str">
        <f t="shared" si="184"/>
        <v>kai</v>
      </c>
      <c r="S618" s="2" t="str">
        <f t="shared" si="185"/>
        <v>uri</v>
      </c>
      <c r="T618" s="2" t="str">
        <f t="shared" si="186"/>
        <v>kai</v>
      </c>
      <c r="U618" s="2" t="str">
        <f t="shared" si="187"/>
        <v/>
      </c>
      <c r="V618" s="2" t="str">
        <f t="shared" si="188"/>
        <v/>
      </c>
      <c r="W618" s="2">
        <f t="shared" si="191"/>
        <v>80.8</v>
      </c>
      <c r="X618" s="2" t="str">
        <f t="shared" si="189"/>
        <v/>
      </c>
      <c r="Y618" s="6">
        <f t="shared" si="177"/>
        <v>1017500</v>
      </c>
      <c r="Z618" s="6">
        <f t="shared" si="178"/>
        <v>0</v>
      </c>
      <c r="AA618" s="4">
        <f>SUM(P618:$P$759)+$Z$25</f>
        <v>1261499.9999999998</v>
      </c>
      <c r="AB618" s="4">
        <f>SUM(V618:$W$759)</f>
        <v>77264.119999999981</v>
      </c>
      <c r="AC618" s="4">
        <f t="shared" si="190"/>
        <v>243999.99999999977</v>
      </c>
    </row>
    <row r="619" spans="1:29" x14ac:dyDescent="0.15">
      <c r="A619">
        <v>3</v>
      </c>
      <c r="B619" s="1">
        <v>41884</v>
      </c>
      <c r="C619">
        <v>199</v>
      </c>
      <c r="D619">
        <v>202.3</v>
      </c>
      <c r="E619">
        <v>198.9</v>
      </c>
      <c r="F619">
        <v>202</v>
      </c>
      <c r="G619">
        <v>174007500</v>
      </c>
      <c r="H619" s="2">
        <f t="shared" si="179"/>
        <v>35149515000</v>
      </c>
      <c r="I619">
        <f t="shared" si="173"/>
        <v>3.4000000000000057</v>
      </c>
      <c r="J619" t="str">
        <f t="shared" si="180"/>
        <v>高値超、安値超</v>
      </c>
      <c r="L619">
        <f t="shared" si="174"/>
        <v>3.4000000000000057</v>
      </c>
      <c r="M619">
        <f t="shared" si="181"/>
        <v>3.4000000000000057</v>
      </c>
      <c r="N619">
        <f t="shared" si="182"/>
        <v>-3.4000000000000057</v>
      </c>
      <c r="O619" s="2">
        <f t="shared" si="175"/>
        <v>5000</v>
      </c>
      <c r="P619" s="2">
        <f t="shared" si="183"/>
        <v>17000.000000000029</v>
      </c>
      <c r="Q619" s="2">
        <f t="shared" si="176"/>
        <v>993000</v>
      </c>
      <c r="R619" s="2" t="str">
        <f t="shared" si="184"/>
        <v>kai</v>
      </c>
      <c r="S619" s="2" t="str">
        <f t="shared" si="185"/>
        <v>uri</v>
      </c>
      <c r="T619" s="2" t="str">
        <f t="shared" si="186"/>
        <v>kai</v>
      </c>
      <c r="U619" s="2" t="str">
        <f t="shared" si="187"/>
        <v/>
      </c>
      <c r="V619" s="2" t="str">
        <f t="shared" si="188"/>
        <v/>
      </c>
      <c r="W619" s="2">
        <f t="shared" si="191"/>
        <v>79.44</v>
      </c>
      <c r="X619" s="2" t="str">
        <f t="shared" si="189"/>
        <v/>
      </c>
      <c r="Y619" s="6">
        <f t="shared" si="177"/>
        <v>1010000</v>
      </c>
      <c r="Z619" s="6">
        <f t="shared" si="178"/>
        <v>0</v>
      </c>
      <c r="AA619" s="4">
        <f>SUM(P619:$P$759)+$Z$25</f>
        <v>1253999.9999999998</v>
      </c>
      <c r="AB619" s="4">
        <f>SUM(V619:$W$759)</f>
        <v>77183.319999999963</v>
      </c>
      <c r="AC619" s="4">
        <f t="shared" si="190"/>
        <v>243999.99999999977</v>
      </c>
    </row>
    <row r="620" spans="1:29" x14ac:dyDescent="0.15">
      <c r="A620">
        <v>3</v>
      </c>
      <c r="B620" s="1">
        <v>41883</v>
      </c>
      <c r="C620">
        <v>198</v>
      </c>
      <c r="D620">
        <v>198.9</v>
      </c>
      <c r="E620">
        <v>197.8</v>
      </c>
      <c r="F620">
        <v>198.6</v>
      </c>
      <c r="G620">
        <v>62604900</v>
      </c>
      <c r="H620" s="2">
        <f t="shared" si="179"/>
        <v>12433333140</v>
      </c>
      <c r="I620">
        <f t="shared" si="173"/>
        <v>0.69999999999998863</v>
      </c>
      <c r="J620" t="str">
        <f t="shared" si="180"/>
        <v>高値超、安値超</v>
      </c>
      <c r="L620">
        <f t="shared" si="174"/>
        <v>0.69999999999998863</v>
      </c>
      <c r="M620">
        <f t="shared" si="181"/>
        <v>0.69999999999998863</v>
      </c>
      <c r="N620">
        <f t="shared" si="182"/>
        <v>-0.69999999999998863</v>
      </c>
      <c r="O620" s="2">
        <f t="shared" si="175"/>
        <v>5000</v>
      </c>
      <c r="P620" s="2">
        <f t="shared" si="183"/>
        <v>3499.9999999999432</v>
      </c>
      <c r="Q620" s="2">
        <f t="shared" si="176"/>
        <v>989500</v>
      </c>
      <c r="R620" s="2" t="str">
        <f t="shared" si="184"/>
        <v>kai</v>
      </c>
      <c r="S620" s="2" t="str">
        <f t="shared" si="185"/>
        <v>uri</v>
      </c>
      <c r="T620" s="2" t="str">
        <f t="shared" si="186"/>
        <v>kai</v>
      </c>
      <c r="U620" s="2">
        <f t="shared" si="187"/>
        <v>989500</v>
      </c>
      <c r="V620" s="2">
        <f t="shared" si="188"/>
        <v>1080</v>
      </c>
      <c r="W620" s="2">
        <f t="shared" si="191"/>
        <v>158.32</v>
      </c>
      <c r="X620" s="2" t="str">
        <f t="shared" si="189"/>
        <v/>
      </c>
      <c r="Y620" s="6">
        <f t="shared" si="177"/>
        <v>993000</v>
      </c>
      <c r="Z620" s="6">
        <f t="shared" si="178"/>
        <v>0</v>
      </c>
      <c r="AA620" s="4">
        <f>SUM(P620:$P$759)+$Z$25</f>
        <v>1236999.9999999998</v>
      </c>
      <c r="AB620" s="4">
        <f>SUM(V620:$W$759)</f>
        <v>77103.879999999961</v>
      </c>
      <c r="AC620" s="4">
        <f t="shared" si="190"/>
        <v>243999.99999999977</v>
      </c>
    </row>
    <row r="621" spans="1:29" x14ac:dyDescent="0.15">
      <c r="A621">
        <v>3</v>
      </c>
      <c r="B621" s="1">
        <v>41880</v>
      </c>
      <c r="C621">
        <v>197.5</v>
      </c>
      <c r="D621">
        <v>198.5</v>
      </c>
      <c r="E621">
        <v>197.2</v>
      </c>
      <c r="F621">
        <v>197.9</v>
      </c>
      <c r="G621">
        <v>91243800</v>
      </c>
      <c r="H621" s="2">
        <f t="shared" si="179"/>
        <v>18057148020</v>
      </c>
      <c r="I621">
        <f t="shared" si="173"/>
        <v>0</v>
      </c>
      <c r="J621" t="str">
        <f t="shared" si="180"/>
        <v>高値超、安値超</v>
      </c>
      <c r="L621">
        <f t="shared" si="174"/>
        <v>0</v>
      </c>
      <c r="M621">
        <f t="shared" si="181"/>
        <v>0</v>
      </c>
      <c r="N621">
        <f t="shared" si="182"/>
        <v>0</v>
      </c>
      <c r="O621" s="2">
        <f t="shared" si="175"/>
        <v>5000</v>
      </c>
      <c r="P621" s="2">
        <f t="shared" si="183"/>
        <v>0</v>
      </c>
      <c r="Q621" s="2">
        <f t="shared" si="176"/>
        <v>989500</v>
      </c>
      <c r="R621" s="2" t="str">
        <f t="shared" si="184"/>
        <v>uri</v>
      </c>
      <c r="S621" s="2" t="str">
        <f t="shared" si="185"/>
        <v>kai</v>
      </c>
      <c r="T621" s="2" t="str">
        <f t="shared" si="186"/>
        <v>uri</v>
      </c>
      <c r="U621" s="2" t="str">
        <f t="shared" si="187"/>
        <v/>
      </c>
      <c r="V621" s="2" t="str">
        <f t="shared" si="188"/>
        <v/>
      </c>
      <c r="W621" s="2" t="str">
        <f t="shared" si="191"/>
        <v/>
      </c>
      <c r="X621" s="2">
        <f t="shared" si="189"/>
        <v>79.16</v>
      </c>
      <c r="Y621" s="6">
        <f t="shared" si="177"/>
        <v>989500</v>
      </c>
      <c r="Z621" s="6">
        <f t="shared" si="178"/>
        <v>0</v>
      </c>
      <c r="AA621" s="4">
        <f>SUM(P621:$P$759)+$Z$25</f>
        <v>1233499.9999999998</v>
      </c>
      <c r="AB621" s="4">
        <f>SUM(V621:$W$759)</f>
        <v>75865.559999999969</v>
      </c>
      <c r="AC621" s="4">
        <f t="shared" si="190"/>
        <v>243999.99999999977</v>
      </c>
    </row>
    <row r="622" spans="1:29" x14ac:dyDescent="0.15">
      <c r="A622">
        <v>3</v>
      </c>
      <c r="B622" s="1">
        <v>41879</v>
      </c>
      <c r="C622">
        <v>197.4</v>
      </c>
      <c r="D622">
        <v>197.9</v>
      </c>
      <c r="E622">
        <v>197</v>
      </c>
      <c r="F622">
        <v>197.9</v>
      </c>
      <c r="G622">
        <v>62772900</v>
      </c>
      <c r="H622" s="2">
        <f t="shared" si="179"/>
        <v>12422756910</v>
      </c>
      <c r="I622">
        <f t="shared" si="173"/>
        <v>0.40000000000000568</v>
      </c>
      <c r="J622" t="str">
        <f t="shared" si="180"/>
        <v>高値割、安値割</v>
      </c>
      <c r="L622">
        <f t="shared" si="174"/>
        <v>-0.40000000000000568</v>
      </c>
      <c r="M622">
        <f t="shared" si="181"/>
        <v>-0.40000000000000568</v>
      </c>
      <c r="N622">
        <f t="shared" si="182"/>
        <v>0.40000000000000568</v>
      </c>
      <c r="O622" s="2">
        <f t="shared" si="175"/>
        <v>5000</v>
      </c>
      <c r="P622" s="2">
        <f t="shared" si="183"/>
        <v>-2000.0000000000284</v>
      </c>
      <c r="Q622" s="2">
        <f t="shared" si="176"/>
        <v>987500</v>
      </c>
      <c r="R622" s="2" t="str">
        <f t="shared" si="184"/>
        <v>uri</v>
      </c>
      <c r="S622" s="2" t="str">
        <f t="shared" si="185"/>
        <v>kai</v>
      </c>
      <c r="T622" s="2" t="str">
        <f t="shared" si="186"/>
        <v>uri</v>
      </c>
      <c r="U622" s="2">
        <f t="shared" si="187"/>
        <v>987500</v>
      </c>
      <c r="V622" s="2">
        <f t="shared" si="188"/>
        <v>1080</v>
      </c>
      <c r="W622" s="2" t="str">
        <f t="shared" si="191"/>
        <v/>
      </c>
      <c r="X622" s="2">
        <f t="shared" si="189"/>
        <v>158</v>
      </c>
      <c r="Y622" s="6">
        <f t="shared" si="177"/>
        <v>989500</v>
      </c>
      <c r="Z622" s="6">
        <f t="shared" si="178"/>
        <v>0</v>
      </c>
      <c r="AA622" s="4">
        <f>SUM(P622:$P$759)+$Z$25</f>
        <v>1233499.9999999998</v>
      </c>
      <c r="AB622" s="4">
        <f>SUM(V622:$W$759)</f>
        <v>75865.559999999969</v>
      </c>
      <c r="AC622" s="4">
        <f t="shared" si="190"/>
        <v>243999.99999999977</v>
      </c>
    </row>
    <row r="623" spans="1:29" x14ac:dyDescent="0.15">
      <c r="A623">
        <v>3</v>
      </c>
      <c r="B623" s="1">
        <v>41878</v>
      </c>
      <c r="C623">
        <v>197.5</v>
      </c>
      <c r="D623">
        <v>198.6</v>
      </c>
      <c r="E623">
        <v>197.1</v>
      </c>
      <c r="F623">
        <v>197.5</v>
      </c>
      <c r="G623">
        <v>85153900</v>
      </c>
      <c r="H623" s="2">
        <f t="shared" si="179"/>
        <v>16817895250</v>
      </c>
      <c r="I623">
        <f t="shared" si="173"/>
        <v>-0.40000000000000568</v>
      </c>
      <c r="J623" t="str">
        <f t="shared" si="180"/>
        <v>高値割、安値割</v>
      </c>
      <c r="L623">
        <f t="shared" si="174"/>
        <v>-0.40000000000000568</v>
      </c>
      <c r="M623">
        <f t="shared" si="181"/>
        <v>-0.40000000000000568</v>
      </c>
      <c r="N623">
        <f t="shared" si="182"/>
        <v>-0.40000000000000568</v>
      </c>
      <c r="O623" s="2">
        <f t="shared" si="175"/>
        <v>5000</v>
      </c>
      <c r="P623" s="2">
        <f t="shared" si="183"/>
        <v>-2000.0000000000284</v>
      </c>
      <c r="Q623" s="2">
        <f t="shared" si="176"/>
        <v>989500</v>
      </c>
      <c r="R623" s="2" t="str">
        <f t="shared" si="184"/>
        <v>kai</v>
      </c>
      <c r="S623" s="2" t="str">
        <f t="shared" si="185"/>
        <v>kai</v>
      </c>
      <c r="T623" s="2" t="str">
        <f t="shared" si="186"/>
        <v>kai</v>
      </c>
      <c r="U623" s="2">
        <f t="shared" si="187"/>
        <v>989500</v>
      </c>
      <c r="V623" s="2">
        <f t="shared" si="188"/>
        <v>1080</v>
      </c>
      <c r="W623" s="2">
        <f t="shared" si="191"/>
        <v>158.32</v>
      </c>
      <c r="X623" s="2" t="str">
        <f t="shared" si="189"/>
        <v/>
      </c>
      <c r="Y623" s="6">
        <f t="shared" si="177"/>
        <v>987500</v>
      </c>
      <c r="Z623" s="6">
        <f t="shared" si="178"/>
        <v>0</v>
      </c>
      <c r="AA623" s="4">
        <f>SUM(P623:$P$759)+$Z$25</f>
        <v>1235499.9999999998</v>
      </c>
      <c r="AB623" s="4">
        <f>SUM(V623:$W$759)</f>
        <v>74785.559999999969</v>
      </c>
      <c r="AC623" s="4">
        <f t="shared" si="190"/>
        <v>247999.99999999977</v>
      </c>
    </row>
    <row r="624" spans="1:29" x14ac:dyDescent="0.15">
      <c r="A624">
        <v>3</v>
      </c>
      <c r="B624" s="1">
        <v>41877</v>
      </c>
      <c r="C624">
        <v>198.6</v>
      </c>
      <c r="D624">
        <v>199.8</v>
      </c>
      <c r="E624">
        <v>197.6</v>
      </c>
      <c r="F624">
        <v>197.9</v>
      </c>
      <c r="G624">
        <v>76158800</v>
      </c>
      <c r="H624" s="2">
        <f t="shared" si="179"/>
        <v>15071826520</v>
      </c>
      <c r="I624">
        <f t="shared" si="173"/>
        <v>-0.69999999999998863</v>
      </c>
      <c r="J624" t="str">
        <f t="shared" si="180"/>
        <v/>
      </c>
      <c r="L624">
        <f t="shared" si="174"/>
        <v>0.69999999999998863</v>
      </c>
      <c r="M624">
        <f t="shared" si="181"/>
        <v>0.69999999999998863</v>
      </c>
      <c r="N624">
        <f t="shared" si="182"/>
        <v>-0.69999999999998863</v>
      </c>
      <c r="O624" s="2">
        <f t="shared" si="175"/>
        <v>5000</v>
      </c>
      <c r="P624" s="2">
        <f t="shared" si="183"/>
        <v>3499.9999999999432</v>
      </c>
      <c r="Q624" s="2">
        <f t="shared" si="176"/>
        <v>993000</v>
      </c>
      <c r="R624" s="2" t="str">
        <f t="shared" si="184"/>
        <v>uri</v>
      </c>
      <c r="S624" s="2" t="str">
        <f t="shared" si="185"/>
        <v>kai</v>
      </c>
      <c r="T624" s="2" t="str">
        <f t="shared" si="186"/>
        <v>uri</v>
      </c>
      <c r="U624" s="2">
        <f t="shared" si="187"/>
        <v>993000</v>
      </c>
      <c r="V624" s="2">
        <f t="shared" si="188"/>
        <v>1080</v>
      </c>
      <c r="W624" s="2" t="str">
        <f t="shared" si="191"/>
        <v/>
      </c>
      <c r="X624" s="2">
        <f t="shared" si="189"/>
        <v>158.88</v>
      </c>
      <c r="Y624" s="6">
        <f t="shared" si="177"/>
        <v>989500</v>
      </c>
      <c r="Z624" s="6">
        <f t="shared" si="178"/>
        <v>0</v>
      </c>
      <c r="AA624" s="4">
        <f>SUM(P624:$P$759)+$Z$25</f>
        <v>1237500</v>
      </c>
      <c r="AB624" s="4">
        <f>SUM(V624:$W$759)</f>
        <v>73547.239999999962</v>
      </c>
      <c r="AC624" s="4">
        <f t="shared" si="190"/>
        <v>248000</v>
      </c>
    </row>
    <row r="625" spans="1:29" x14ac:dyDescent="0.15">
      <c r="A625">
        <v>3</v>
      </c>
      <c r="B625" s="1">
        <v>41876</v>
      </c>
      <c r="C625">
        <v>198.9</v>
      </c>
      <c r="D625">
        <v>199.8</v>
      </c>
      <c r="E625">
        <v>198</v>
      </c>
      <c r="F625">
        <v>198.6</v>
      </c>
      <c r="G625">
        <v>74611000</v>
      </c>
      <c r="H625" s="2">
        <f t="shared" si="179"/>
        <v>14817744600</v>
      </c>
      <c r="I625">
        <f t="shared" si="173"/>
        <v>9.9999999999994316E-2</v>
      </c>
      <c r="J625" t="str">
        <f t="shared" si="180"/>
        <v>高値割、安値割</v>
      </c>
      <c r="L625">
        <f t="shared" si="174"/>
        <v>9.9999999999994316E-2</v>
      </c>
      <c r="M625">
        <f t="shared" si="181"/>
        <v>9.9999999999994316E-2</v>
      </c>
      <c r="N625">
        <f t="shared" si="182"/>
        <v>-9.9999999999994316E-2</v>
      </c>
      <c r="O625" s="2">
        <f t="shared" si="175"/>
        <v>5000</v>
      </c>
      <c r="P625" s="2">
        <f t="shared" si="183"/>
        <v>499.99999999997158</v>
      </c>
      <c r="Q625" s="2">
        <f t="shared" si="176"/>
        <v>992500</v>
      </c>
      <c r="R625" s="2" t="str">
        <f t="shared" si="184"/>
        <v>kai</v>
      </c>
      <c r="S625" s="2" t="str">
        <f t="shared" si="185"/>
        <v>uri</v>
      </c>
      <c r="T625" s="2" t="str">
        <f t="shared" si="186"/>
        <v>kai</v>
      </c>
      <c r="U625" s="2" t="str">
        <f t="shared" si="187"/>
        <v/>
      </c>
      <c r="V625" s="2" t="str">
        <f t="shared" si="188"/>
        <v/>
      </c>
      <c r="W625" s="2">
        <f t="shared" si="191"/>
        <v>79.400000000000006</v>
      </c>
      <c r="X625" s="2" t="str">
        <f t="shared" si="189"/>
        <v/>
      </c>
      <c r="Y625" s="6">
        <f t="shared" si="177"/>
        <v>993000</v>
      </c>
      <c r="Z625" s="6">
        <f t="shared" si="178"/>
        <v>0</v>
      </c>
      <c r="AA625" s="4">
        <f>SUM(P625:$P$759)+$Z$25</f>
        <v>1234000</v>
      </c>
      <c r="AB625" s="4">
        <f>SUM(V625:$W$759)</f>
        <v>72467.239999999962</v>
      </c>
      <c r="AC625" s="4">
        <f t="shared" si="190"/>
        <v>241000</v>
      </c>
    </row>
    <row r="626" spans="1:29" x14ac:dyDescent="0.15">
      <c r="A626">
        <v>3</v>
      </c>
      <c r="B626" s="1">
        <v>41873</v>
      </c>
      <c r="C626">
        <v>200.1</v>
      </c>
      <c r="D626">
        <v>200.6</v>
      </c>
      <c r="E626">
        <v>198.4</v>
      </c>
      <c r="F626">
        <v>198.5</v>
      </c>
      <c r="G626">
        <v>115588000</v>
      </c>
      <c r="H626" s="2">
        <f t="shared" si="179"/>
        <v>22944218000</v>
      </c>
      <c r="I626">
        <f t="shared" si="173"/>
        <v>-0.40000000000000568</v>
      </c>
      <c r="J626" t="str">
        <f t="shared" si="180"/>
        <v>高値超、安値超</v>
      </c>
      <c r="L626">
        <f t="shared" si="174"/>
        <v>-0.40000000000000568</v>
      </c>
      <c r="M626">
        <f t="shared" si="181"/>
        <v>-0.40000000000000568</v>
      </c>
      <c r="N626">
        <f t="shared" si="182"/>
        <v>0.40000000000000568</v>
      </c>
      <c r="O626" s="2">
        <f t="shared" si="175"/>
        <v>5000</v>
      </c>
      <c r="P626" s="2">
        <f t="shared" si="183"/>
        <v>-2000.0000000000284</v>
      </c>
      <c r="Q626" s="2">
        <f t="shared" si="176"/>
        <v>994500</v>
      </c>
      <c r="R626" s="2" t="str">
        <f t="shared" si="184"/>
        <v>kai</v>
      </c>
      <c r="S626" s="2" t="str">
        <f t="shared" si="185"/>
        <v>uri</v>
      </c>
      <c r="T626" s="2" t="str">
        <f t="shared" si="186"/>
        <v>kai</v>
      </c>
      <c r="U626" s="2" t="str">
        <f t="shared" si="187"/>
        <v/>
      </c>
      <c r="V626" s="2" t="str">
        <f t="shared" si="188"/>
        <v/>
      </c>
      <c r="W626" s="2">
        <f t="shared" si="191"/>
        <v>79.56</v>
      </c>
      <c r="X626" s="2" t="str">
        <f t="shared" si="189"/>
        <v/>
      </c>
      <c r="Y626" s="6">
        <f t="shared" si="177"/>
        <v>992500</v>
      </c>
      <c r="Z626" s="6">
        <f t="shared" si="178"/>
        <v>0</v>
      </c>
      <c r="AA626" s="4">
        <f>SUM(P626:$P$759)+$Z$25</f>
        <v>1233500</v>
      </c>
      <c r="AB626" s="4">
        <f>SUM(V626:$W$759)</f>
        <v>72387.839999999982</v>
      </c>
      <c r="AC626" s="4">
        <f t="shared" si="190"/>
        <v>241000</v>
      </c>
    </row>
    <row r="627" spans="1:29" x14ac:dyDescent="0.15">
      <c r="A627">
        <v>3</v>
      </c>
      <c r="B627" s="1">
        <v>41872</v>
      </c>
      <c r="C627">
        <v>197.1</v>
      </c>
      <c r="D627">
        <v>199.5</v>
      </c>
      <c r="E627">
        <v>196.9</v>
      </c>
      <c r="F627">
        <v>198.9</v>
      </c>
      <c r="G627">
        <v>163461900</v>
      </c>
      <c r="H627" s="2">
        <f t="shared" si="179"/>
        <v>32512571910</v>
      </c>
      <c r="I627">
        <f t="shared" si="173"/>
        <v>2.2000000000000171</v>
      </c>
      <c r="J627" t="str">
        <f t="shared" si="180"/>
        <v>高値超、安値超</v>
      </c>
      <c r="L627">
        <f t="shared" si="174"/>
        <v>2.2000000000000171</v>
      </c>
      <c r="M627">
        <f t="shared" si="181"/>
        <v>2.2000000000000171</v>
      </c>
      <c r="N627">
        <f t="shared" si="182"/>
        <v>-2.2000000000000171</v>
      </c>
      <c r="O627" s="2">
        <f t="shared" si="175"/>
        <v>5000</v>
      </c>
      <c r="P627" s="2">
        <f t="shared" si="183"/>
        <v>11000.000000000085</v>
      </c>
      <c r="Q627" s="2">
        <f t="shared" si="176"/>
        <v>983500</v>
      </c>
      <c r="R627" s="2" t="str">
        <f t="shared" si="184"/>
        <v>kai</v>
      </c>
      <c r="S627" s="2" t="str">
        <f t="shared" si="185"/>
        <v>uri</v>
      </c>
      <c r="T627" s="2" t="str">
        <f t="shared" si="186"/>
        <v>kai</v>
      </c>
      <c r="U627" s="2" t="str">
        <f t="shared" si="187"/>
        <v/>
      </c>
      <c r="V627" s="2" t="str">
        <f t="shared" si="188"/>
        <v/>
      </c>
      <c r="W627" s="2">
        <f t="shared" si="191"/>
        <v>78.680000000000007</v>
      </c>
      <c r="X627" s="2" t="str">
        <f t="shared" si="189"/>
        <v/>
      </c>
      <c r="Y627" s="6">
        <f t="shared" si="177"/>
        <v>994500</v>
      </c>
      <c r="Z627" s="6">
        <f t="shared" si="178"/>
        <v>0</v>
      </c>
      <c r="AA627" s="4">
        <f>SUM(P627:$P$759)+$Z$25</f>
        <v>1235500</v>
      </c>
      <c r="AB627" s="4">
        <f>SUM(V627:$W$759)</f>
        <v>72308.279999999984</v>
      </c>
      <c r="AC627" s="4">
        <f t="shared" si="190"/>
        <v>241000</v>
      </c>
    </row>
    <row r="628" spans="1:29" x14ac:dyDescent="0.15">
      <c r="A628">
        <v>3</v>
      </c>
      <c r="B628" s="1">
        <v>41871</v>
      </c>
      <c r="C628">
        <v>197.2</v>
      </c>
      <c r="D628">
        <v>197.7</v>
      </c>
      <c r="E628">
        <v>196.6</v>
      </c>
      <c r="F628">
        <v>196.7</v>
      </c>
      <c r="G628">
        <v>74768500</v>
      </c>
      <c r="H628" s="2">
        <f t="shared" si="179"/>
        <v>14706963950</v>
      </c>
      <c r="I628">
        <f t="shared" si="173"/>
        <v>-0.10000000000002274</v>
      </c>
      <c r="J628" t="str">
        <f t="shared" si="180"/>
        <v>高値超、安値超</v>
      </c>
      <c r="L628">
        <f t="shared" si="174"/>
        <v>-0.10000000000002274</v>
      </c>
      <c r="M628">
        <f t="shared" si="181"/>
        <v>-0.10000000000002274</v>
      </c>
      <c r="N628">
        <f t="shared" si="182"/>
        <v>-0.10000000000002274</v>
      </c>
      <c r="O628" s="2">
        <f t="shared" si="175"/>
        <v>5000</v>
      </c>
      <c r="P628" s="2">
        <f t="shared" si="183"/>
        <v>-500.00000000011369</v>
      </c>
      <c r="Q628" s="2">
        <f t="shared" si="176"/>
        <v>984000</v>
      </c>
      <c r="R628" s="2" t="str">
        <f t="shared" si="184"/>
        <v>kai</v>
      </c>
      <c r="S628" s="2" t="str">
        <f t="shared" si="185"/>
        <v>kai</v>
      </c>
      <c r="T628" s="2" t="str">
        <f t="shared" si="186"/>
        <v>kai</v>
      </c>
      <c r="U628" s="2" t="str">
        <f t="shared" si="187"/>
        <v/>
      </c>
      <c r="V628" s="2" t="str">
        <f t="shared" si="188"/>
        <v/>
      </c>
      <c r="W628" s="2">
        <f t="shared" si="191"/>
        <v>78.72</v>
      </c>
      <c r="X628" s="2" t="str">
        <f t="shared" si="189"/>
        <v/>
      </c>
      <c r="Y628" s="6">
        <f t="shared" si="177"/>
        <v>983500</v>
      </c>
      <c r="Z628" s="6">
        <f t="shared" si="178"/>
        <v>0</v>
      </c>
      <c r="AA628" s="4">
        <f>SUM(P628:$P$759)+$Z$25</f>
        <v>1224500</v>
      </c>
      <c r="AB628" s="4">
        <f>SUM(V628:$W$759)</f>
        <v>72229.599999999977</v>
      </c>
      <c r="AC628" s="4">
        <f t="shared" si="190"/>
        <v>241000</v>
      </c>
    </row>
    <row r="629" spans="1:29" x14ac:dyDescent="0.15">
      <c r="A629">
        <v>3</v>
      </c>
      <c r="B629" s="1">
        <v>41870</v>
      </c>
      <c r="C629">
        <v>197.1</v>
      </c>
      <c r="D629">
        <v>197.3</v>
      </c>
      <c r="E629">
        <v>196.5</v>
      </c>
      <c r="F629">
        <v>196.8</v>
      </c>
      <c r="G629">
        <v>75705500</v>
      </c>
      <c r="H629" s="2">
        <f t="shared" si="179"/>
        <v>14898842400</v>
      </c>
      <c r="I629">
        <f t="shared" si="173"/>
        <v>0.5</v>
      </c>
      <c r="J629" t="str">
        <f t="shared" si="180"/>
        <v/>
      </c>
      <c r="L629">
        <f t="shared" si="174"/>
        <v>0.5</v>
      </c>
      <c r="M629">
        <f t="shared" si="181"/>
        <v>0.5</v>
      </c>
      <c r="N629">
        <f t="shared" si="182"/>
        <v>0.5</v>
      </c>
      <c r="O629" s="2">
        <f t="shared" si="175"/>
        <v>5000</v>
      </c>
      <c r="P629" s="2">
        <f t="shared" si="183"/>
        <v>2500</v>
      </c>
      <c r="Q629" s="2">
        <f t="shared" si="176"/>
        <v>981500</v>
      </c>
      <c r="R629" s="2" t="str">
        <f t="shared" si="184"/>
        <v>kai</v>
      </c>
      <c r="S629" s="2" t="str">
        <f t="shared" si="185"/>
        <v>kai</v>
      </c>
      <c r="T629" s="2" t="str">
        <f t="shared" si="186"/>
        <v>kai</v>
      </c>
      <c r="U629" s="2" t="str">
        <f t="shared" si="187"/>
        <v/>
      </c>
      <c r="V629" s="2" t="str">
        <f t="shared" si="188"/>
        <v/>
      </c>
      <c r="W629" s="2">
        <f t="shared" si="191"/>
        <v>78.52</v>
      </c>
      <c r="X629" s="2" t="str">
        <f t="shared" si="189"/>
        <v/>
      </c>
      <c r="Y629" s="6">
        <f t="shared" si="177"/>
        <v>984000</v>
      </c>
      <c r="Z629" s="6">
        <f t="shared" si="178"/>
        <v>0</v>
      </c>
      <c r="AA629" s="4">
        <f>SUM(P629:$P$759)+$Z$25</f>
        <v>1225000</v>
      </c>
      <c r="AB629" s="4">
        <f>SUM(V629:$W$759)</f>
        <v>72150.879999999976</v>
      </c>
      <c r="AC629" s="4">
        <f t="shared" si="190"/>
        <v>241000</v>
      </c>
    </row>
    <row r="630" spans="1:29" x14ac:dyDescent="0.15">
      <c r="A630">
        <v>3</v>
      </c>
      <c r="B630" s="1">
        <v>41869</v>
      </c>
      <c r="C630">
        <v>197.1</v>
      </c>
      <c r="D630">
        <v>197.3</v>
      </c>
      <c r="E630">
        <v>195.8</v>
      </c>
      <c r="F630">
        <v>196.3</v>
      </c>
      <c r="G630">
        <v>68484200</v>
      </c>
      <c r="H630" s="2">
        <f t="shared" si="179"/>
        <v>13443448460</v>
      </c>
      <c r="I630">
        <f t="shared" si="173"/>
        <v>-0.19999999999998863</v>
      </c>
      <c r="J630" t="str">
        <f t="shared" si="180"/>
        <v/>
      </c>
      <c r="L630">
        <f t="shared" si="174"/>
        <v>-0.19999999999998863</v>
      </c>
      <c r="M630">
        <f t="shared" si="181"/>
        <v>-0.19999999999998863</v>
      </c>
      <c r="N630">
        <f t="shared" si="182"/>
        <v>0.19999999999998863</v>
      </c>
      <c r="O630" s="2">
        <f t="shared" si="175"/>
        <v>5000</v>
      </c>
      <c r="P630" s="2">
        <f t="shared" si="183"/>
        <v>-999.99999999994316</v>
      </c>
      <c r="Q630" s="2">
        <f t="shared" si="176"/>
        <v>982500</v>
      </c>
      <c r="R630" s="2" t="str">
        <f t="shared" si="184"/>
        <v>kai</v>
      </c>
      <c r="S630" s="2" t="str">
        <f t="shared" si="185"/>
        <v>uri</v>
      </c>
      <c r="T630" s="2" t="str">
        <f t="shared" si="186"/>
        <v>kai</v>
      </c>
      <c r="U630" s="2" t="str">
        <f t="shared" si="187"/>
        <v/>
      </c>
      <c r="V630" s="2" t="str">
        <f t="shared" si="188"/>
        <v/>
      </c>
      <c r="W630" s="2">
        <f t="shared" si="191"/>
        <v>78.599999999999994</v>
      </c>
      <c r="X630" s="2" t="str">
        <f t="shared" si="189"/>
        <v/>
      </c>
      <c r="Y630" s="6">
        <f t="shared" si="177"/>
        <v>981500</v>
      </c>
      <c r="Z630" s="6">
        <f t="shared" si="178"/>
        <v>0</v>
      </c>
      <c r="AA630" s="4">
        <f>SUM(P630:$P$759)+$Z$25</f>
        <v>1222500</v>
      </c>
      <c r="AB630" s="4">
        <f>SUM(V630:$W$759)</f>
        <v>72072.359999999971</v>
      </c>
      <c r="AC630" s="4">
        <f t="shared" si="190"/>
        <v>241000</v>
      </c>
    </row>
    <row r="631" spans="1:29" x14ac:dyDescent="0.15">
      <c r="A631">
        <v>3</v>
      </c>
      <c r="B631" s="1">
        <v>41866</v>
      </c>
      <c r="C631">
        <v>196.6</v>
      </c>
      <c r="D631">
        <v>196.7</v>
      </c>
      <c r="E631">
        <v>195.8</v>
      </c>
      <c r="F631">
        <v>196.5</v>
      </c>
      <c r="G631">
        <v>66718100</v>
      </c>
      <c r="H631" s="2">
        <f t="shared" si="179"/>
        <v>13110106650</v>
      </c>
      <c r="I631">
        <f t="shared" si="173"/>
        <v>9.9999999999994316E-2</v>
      </c>
      <c r="J631" t="str">
        <f t="shared" si="180"/>
        <v>高値超、安値超</v>
      </c>
      <c r="L631">
        <f t="shared" si="174"/>
        <v>9.9999999999994316E-2</v>
      </c>
      <c r="M631">
        <f t="shared" si="181"/>
        <v>9.9999999999994316E-2</v>
      </c>
      <c r="N631">
        <f t="shared" si="182"/>
        <v>-9.9999999999994316E-2</v>
      </c>
      <c r="O631" s="2">
        <f t="shared" si="175"/>
        <v>5000</v>
      </c>
      <c r="P631" s="2">
        <f t="shared" si="183"/>
        <v>499.99999999997158</v>
      </c>
      <c r="Q631" s="2">
        <f t="shared" si="176"/>
        <v>982000</v>
      </c>
      <c r="R631" s="2" t="str">
        <f t="shared" si="184"/>
        <v>kai</v>
      </c>
      <c r="S631" s="2" t="str">
        <f t="shared" si="185"/>
        <v>uri</v>
      </c>
      <c r="T631" s="2" t="str">
        <f t="shared" si="186"/>
        <v>kai</v>
      </c>
      <c r="U631" s="2">
        <f t="shared" si="187"/>
        <v>982000</v>
      </c>
      <c r="V631" s="2">
        <f t="shared" si="188"/>
        <v>1080</v>
      </c>
      <c r="W631" s="2">
        <f t="shared" si="191"/>
        <v>157.12</v>
      </c>
      <c r="X631" s="2" t="str">
        <f t="shared" si="189"/>
        <v/>
      </c>
      <c r="Y631" s="6">
        <f t="shared" si="177"/>
        <v>982500</v>
      </c>
      <c r="Z631" s="6">
        <f t="shared" si="178"/>
        <v>0</v>
      </c>
      <c r="AA631" s="4">
        <f>SUM(P631:$P$759)+$Z$25</f>
        <v>1223500</v>
      </c>
      <c r="AB631" s="4">
        <f>SUM(V631:$W$759)</f>
        <v>71993.75999999998</v>
      </c>
      <c r="AC631" s="4">
        <f t="shared" si="190"/>
        <v>241000</v>
      </c>
    </row>
    <row r="632" spans="1:29" x14ac:dyDescent="0.15">
      <c r="A632">
        <v>3</v>
      </c>
      <c r="B632" s="1">
        <v>41865</v>
      </c>
      <c r="C632">
        <v>196.5</v>
      </c>
      <c r="D632">
        <v>196.6</v>
      </c>
      <c r="E632">
        <v>195.7</v>
      </c>
      <c r="F632">
        <v>196.4</v>
      </c>
      <c r="G632">
        <v>68687900</v>
      </c>
      <c r="H632" s="2">
        <f t="shared" si="179"/>
        <v>13490303560</v>
      </c>
      <c r="I632">
        <f t="shared" si="173"/>
        <v>0.70000000000001705</v>
      </c>
      <c r="J632" t="str">
        <f t="shared" si="180"/>
        <v>高値超、安値超</v>
      </c>
      <c r="L632">
        <f t="shared" si="174"/>
        <v>-0.70000000000001705</v>
      </c>
      <c r="M632">
        <f t="shared" si="181"/>
        <v>-0.70000000000001705</v>
      </c>
      <c r="N632">
        <f t="shared" si="182"/>
        <v>0.70000000000001705</v>
      </c>
      <c r="O632" s="2">
        <f t="shared" si="175"/>
        <v>5000</v>
      </c>
      <c r="P632" s="2">
        <f t="shared" si="183"/>
        <v>-3500.0000000000855</v>
      </c>
      <c r="Q632" s="2">
        <f t="shared" si="176"/>
        <v>978500</v>
      </c>
      <c r="R632" s="2" t="str">
        <f t="shared" si="184"/>
        <v>uri</v>
      </c>
      <c r="S632" s="2" t="str">
        <f t="shared" si="185"/>
        <v>kai</v>
      </c>
      <c r="T632" s="2" t="str">
        <f t="shared" si="186"/>
        <v>uri</v>
      </c>
      <c r="U632" s="2">
        <f t="shared" si="187"/>
        <v>978500</v>
      </c>
      <c r="V632" s="2">
        <f t="shared" si="188"/>
        <v>1080</v>
      </c>
      <c r="W632" s="2" t="str">
        <f t="shared" si="191"/>
        <v/>
      </c>
      <c r="X632" s="2">
        <f t="shared" si="189"/>
        <v>156.56</v>
      </c>
      <c r="Y632" s="6">
        <f t="shared" si="177"/>
        <v>982000</v>
      </c>
      <c r="Z632" s="6">
        <f t="shared" si="178"/>
        <v>0</v>
      </c>
      <c r="AA632" s="4">
        <f>SUM(P632:$P$759)+$Z$25</f>
        <v>1223000</v>
      </c>
      <c r="AB632" s="4">
        <f>SUM(V632:$W$759)</f>
        <v>70756.639999999985</v>
      </c>
      <c r="AC632" s="4">
        <f t="shared" si="190"/>
        <v>241000</v>
      </c>
    </row>
    <row r="633" spans="1:29" x14ac:dyDescent="0.15">
      <c r="A633">
        <v>3</v>
      </c>
      <c r="B633" s="1">
        <v>41864</v>
      </c>
      <c r="C633">
        <v>195.1</v>
      </c>
      <c r="D633">
        <v>196.2</v>
      </c>
      <c r="E633">
        <v>195</v>
      </c>
      <c r="F633">
        <v>195.7</v>
      </c>
      <c r="G633">
        <v>98214800</v>
      </c>
      <c r="H633" s="2">
        <f t="shared" si="179"/>
        <v>19220636360</v>
      </c>
      <c r="I633">
        <f t="shared" si="173"/>
        <v>0</v>
      </c>
      <c r="J633" t="str">
        <f t="shared" si="180"/>
        <v>高値割、安値割</v>
      </c>
      <c r="L633">
        <f t="shared" si="174"/>
        <v>0</v>
      </c>
      <c r="M633">
        <f t="shared" si="181"/>
        <v>0</v>
      </c>
      <c r="N633">
        <f t="shared" si="182"/>
        <v>0</v>
      </c>
      <c r="O633" s="2">
        <f t="shared" si="175"/>
        <v>5000</v>
      </c>
      <c r="P633" s="2">
        <f t="shared" si="183"/>
        <v>0</v>
      </c>
      <c r="Q633" s="2">
        <f t="shared" si="176"/>
        <v>978500</v>
      </c>
      <c r="R633" s="2" t="str">
        <f t="shared" si="184"/>
        <v>kai</v>
      </c>
      <c r="S633" s="2" t="str">
        <f t="shared" si="185"/>
        <v>uri</v>
      </c>
      <c r="T633" s="2" t="str">
        <f t="shared" si="186"/>
        <v>kai</v>
      </c>
      <c r="U633" s="2" t="str">
        <f t="shared" si="187"/>
        <v/>
      </c>
      <c r="V633" s="2" t="str">
        <f t="shared" si="188"/>
        <v/>
      </c>
      <c r="W633" s="2">
        <f t="shared" si="191"/>
        <v>78.28</v>
      </c>
      <c r="X633" s="2" t="str">
        <f t="shared" si="189"/>
        <v/>
      </c>
      <c r="Y633" s="6">
        <f t="shared" si="177"/>
        <v>978500</v>
      </c>
      <c r="Z633" s="6">
        <f t="shared" si="178"/>
        <v>0</v>
      </c>
      <c r="AA633" s="4">
        <f>SUM(P633:$P$759)+$Z$25</f>
        <v>1226500</v>
      </c>
      <c r="AB633" s="4">
        <f>SUM(V633:$W$759)</f>
        <v>69676.639999999985</v>
      </c>
      <c r="AC633" s="4">
        <f t="shared" si="190"/>
        <v>248000</v>
      </c>
    </row>
    <row r="634" spans="1:29" x14ac:dyDescent="0.15">
      <c r="A634">
        <v>3</v>
      </c>
      <c r="B634" s="1">
        <v>41863</v>
      </c>
      <c r="C634">
        <v>195.4</v>
      </c>
      <c r="D634">
        <v>197</v>
      </c>
      <c r="E634">
        <v>195.3</v>
      </c>
      <c r="F634">
        <v>195.7</v>
      </c>
      <c r="G634">
        <v>88374400</v>
      </c>
      <c r="H634" s="2">
        <f t="shared" si="179"/>
        <v>17294870080</v>
      </c>
      <c r="I634">
        <f t="shared" si="173"/>
        <v>0.59999999999999432</v>
      </c>
      <c r="J634" t="str">
        <f t="shared" si="180"/>
        <v>高値超、安値超</v>
      </c>
      <c r="L634">
        <f t="shared" si="174"/>
        <v>0.59999999999999432</v>
      </c>
      <c r="M634">
        <f t="shared" si="181"/>
        <v>0.59999999999999432</v>
      </c>
      <c r="N634">
        <f t="shared" si="182"/>
        <v>-0.59999999999999432</v>
      </c>
      <c r="O634" s="2">
        <f t="shared" si="175"/>
        <v>5000</v>
      </c>
      <c r="P634" s="2">
        <f t="shared" si="183"/>
        <v>2999.9999999999718</v>
      </c>
      <c r="Q634" s="2">
        <f t="shared" si="176"/>
        <v>975500</v>
      </c>
      <c r="R634" s="2" t="str">
        <f t="shared" si="184"/>
        <v>kai</v>
      </c>
      <c r="S634" s="2" t="str">
        <f t="shared" si="185"/>
        <v>uri</v>
      </c>
      <c r="T634" s="2" t="str">
        <f t="shared" si="186"/>
        <v>kai</v>
      </c>
      <c r="U634" s="2">
        <f t="shared" si="187"/>
        <v>975500</v>
      </c>
      <c r="V634" s="2">
        <f t="shared" si="188"/>
        <v>1080</v>
      </c>
      <c r="W634" s="2">
        <f t="shared" si="191"/>
        <v>156.08000000000001</v>
      </c>
      <c r="X634" s="2" t="str">
        <f t="shared" si="189"/>
        <v/>
      </c>
      <c r="Y634" s="6">
        <f t="shared" si="177"/>
        <v>978500</v>
      </c>
      <c r="Z634" s="6">
        <f t="shared" si="178"/>
        <v>0</v>
      </c>
      <c r="AA634" s="4">
        <f>SUM(P634:$P$759)+$Z$25</f>
        <v>1226500</v>
      </c>
      <c r="AB634" s="4">
        <f>SUM(V634:$W$759)</f>
        <v>69598.359999999986</v>
      </c>
      <c r="AC634" s="4">
        <f t="shared" si="190"/>
        <v>248000</v>
      </c>
    </row>
    <row r="635" spans="1:29" x14ac:dyDescent="0.15">
      <c r="A635">
        <v>3</v>
      </c>
      <c r="B635" s="1">
        <v>41862</v>
      </c>
      <c r="C635">
        <v>196</v>
      </c>
      <c r="D635">
        <v>196.2</v>
      </c>
      <c r="E635">
        <v>195</v>
      </c>
      <c r="F635">
        <v>195.1</v>
      </c>
      <c r="G635">
        <v>117799600</v>
      </c>
      <c r="H635" s="2">
        <f t="shared" si="179"/>
        <v>22982701960</v>
      </c>
      <c r="I635">
        <f t="shared" si="173"/>
        <v>1.4000000000000057</v>
      </c>
      <c r="J635" t="str">
        <f t="shared" si="180"/>
        <v>高値超、安値超</v>
      </c>
      <c r="L635">
        <f t="shared" si="174"/>
        <v>-1.4000000000000057</v>
      </c>
      <c r="M635">
        <f t="shared" si="181"/>
        <v>-1.4000000000000057</v>
      </c>
      <c r="N635">
        <f t="shared" si="182"/>
        <v>1.4000000000000057</v>
      </c>
      <c r="O635" s="2">
        <f t="shared" si="175"/>
        <v>5000</v>
      </c>
      <c r="P635" s="2">
        <f t="shared" si="183"/>
        <v>-7000.0000000000282</v>
      </c>
      <c r="Q635" s="2">
        <f t="shared" si="176"/>
        <v>968500</v>
      </c>
      <c r="R635" s="2" t="str">
        <f t="shared" si="184"/>
        <v>uri</v>
      </c>
      <c r="S635" s="2" t="str">
        <f t="shared" si="185"/>
        <v>kai</v>
      </c>
      <c r="T635" s="2" t="str">
        <f t="shared" si="186"/>
        <v>uri</v>
      </c>
      <c r="U635" s="2">
        <f t="shared" si="187"/>
        <v>968500</v>
      </c>
      <c r="V635" s="2">
        <f t="shared" si="188"/>
        <v>1080</v>
      </c>
      <c r="W635" s="2" t="str">
        <f t="shared" si="191"/>
        <v/>
      </c>
      <c r="X635" s="2">
        <f t="shared" si="189"/>
        <v>154.96</v>
      </c>
      <c r="Y635" s="6">
        <f t="shared" si="177"/>
        <v>975500</v>
      </c>
      <c r="Z635" s="6">
        <f t="shared" si="178"/>
        <v>0</v>
      </c>
      <c r="AA635" s="4">
        <f>SUM(P635:$P$759)+$Z$25</f>
        <v>1223500</v>
      </c>
      <c r="AB635" s="4">
        <f>SUM(V635:$W$759)</f>
        <v>68362.279999999984</v>
      </c>
      <c r="AC635" s="4">
        <f t="shared" si="190"/>
        <v>248000</v>
      </c>
    </row>
    <row r="636" spans="1:29" x14ac:dyDescent="0.15">
      <c r="A636">
        <v>3</v>
      </c>
      <c r="B636" s="1">
        <v>41859</v>
      </c>
      <c r="C636">
        <v>194.9</v>
      </c>
      <c r="D636">
        <v>195.3</v>
      </c>
      <c r="E636">
        <v>193.1</v>
      </c>
      <c r="F636">
        <v>193.7</v>
      </c>
      <c r="G636">
        <v>187885300</v>
      </c>
      <c r="H636" s="2">
        <f t="shared" si="179"/>
        <v>36393382610</v>
      </c>
      <c r="I636">
        <f t="shared" si="173"/>
        <v>-3.1000000000000227</v>
      </c>
      <c r="J636" t="str">
        <f t="shared" si="180"/>
        <v>高値割、安値割</v>
      </c>
      <c r="L636">
        <f t="shared" si="174"/>
        <v>-3.1000000000000227</v>
      </c>
      <c r="M636">
        <f t="shared" si="181"/>
        <v>-3.1000000000000227</v>
      </c>
      <c r="N636">
        <f t="shared" si="182"/>
        <v>-3.1000000000000227</v>
      </c>
      <c r="O636" s="2">
        <f t="shared" si="175"/>
        <v>5000</v>
      </c>
      <c r="P636" s="2">
        <f t="shared" si="183"/>
        <v>-15500.000000000113</v>
      </c>
      <c r="Q636" s="2">
        <f t="shared" si="176"/>
        <v>984000</v>
      </c>
      <c r="R636" s="2" t="str">
        <f t="shared" si="184"/>
        <v>kai</v>
      </c>
      <c r="S636" s="2" t="str">
        <f t="shared" si="185"/>
        <v>kai</v>
      </c>
      <c r="T636" s="2" t="str">
        <f t="shared" si="186"/>
        <v>kai</v>
      </c>
      <c r="U636" s="2">
        <f t="shared" si="187"/>
        <v>984000</v>
      </c>
      <c r="V636" s="2">
        <f t="shared" si="188"/>
        <v>1080</v>
      </c>
      <c r="W636" s="2">
        <f t="shared" si="191"/>
        <v>157.44</v>
      </c>
      <c r="X636" s="2" t="str">
        <f t="shared" si="189"/>
        <v/>
      </c>
      <c r="Y636" s="6">
        <f t="shared" si="177"/>
        <v>968500</v>
      </c>
      <c r="Z636" s="6">
        <f t="shared" si="178"/>
        <v>0</v>
      </c>
      <c r="AA636" s="4">
        <f>SUM(P636:$P$759)+$Z$25</f>
        <v>1230500</v>
      </c>
      <c r="AB636" s="4">
        <f>SUM(V636:$W$759)</f>
        <v>67282.279999999984</v>
      </c>
      <c r="AC636" s="4">
        <f t="shared" si="190"/>
        <v>262000</v>
      </c>
    </row>
    <row r="637" spans="1:29" x14ac:dyDescent="0.15">
      <c r="A637">
        <v>3</v>
      </c>
      <c r="B637" s="1">
        <v>41858</v>
      </c>
      <c r="C637">
        <v>195.4</v>
      </c>
      <c r="D637">
        <v>196.8</v>
      </c>
      <c r="E637">
        <v>194</v>
      </c>
      <c r="F637">
        <v>196.8</v>
      </c>
      <c r="G637">
        <v>201893700</v>
      </c>
      <c r="H637" s="2">
        <f t="shared" si="179"/>
        <v>39732680160</v>
      </c>
      <c r="I637">
        <f t="shared" si="173"/>
        <v>1.7000000000000171</v>
      </c>
      <c r="J637" t="str">
        <f t="shared" si="180"/>
        <v/>
      </c>
      <c r="L637">
        <f t="shared" si="174"/>
        <v>-1.7000000000000171</v>
      </c>
      <c r="M637">
        <f t="shared" si="181"/>
        <v>-1.7000000000000171</v>
      </c>
      <c r="N637">
        <f t="shared" si="182"/>
        <v>1.7000000000000171</v>
      </c>
      <c r="O637" s="2">
        <f t="shared" si="175"/>
        <v>5000</v>
      </c>
      <c r="P637" s="2">
        <f t="shared" si="183"/>
        <v>-8500.0000000000855</v>
      </c>
      <c r="Q637" s="2">
        <f t="shared" si="176"/>
        <v>975500</v>
      </c>
      <c r="R637" s="2" t="str">
        <f t="shared" si="184"/>
        <v>uri</v>
      </c>
      <c r="S637" s="2" t="str">
        <f t="shared" si="185"/>
        <v>kai</v>
      </c>
      <c r="T637" s="2" t="str">
        <f t="shared" si="186"/>
        <v>uri</v>
      </c>
      <c r="U637" s="2" t="str">
        <f t="shared" si="187"/>
        <v/>
      </c>
      <c r="V637" s="2" t="str">
        <f t="shared" si="188"/>
        <v/>
      </c>
      <c r="W637" s="2" t="str">
        <f t="shared" si="191"/>
        <v/>
      </c>
      <c r="X637" s="2">
        <f t="shared" si="189"/>
        <v>78.040000000000006</v>
      </c>
      <c r="Y637" s="6">
        <f t="shared" si="177"/>
        <v>984000</v>
      </c>
      <c r="Z637" s="6">
        <f t="shared" si="178"/>
        <v>0</v>
      </c>
      <c r="AA637" s="4">
        <f>SUM(P637:$P$759)+$Z$25</f>
        <v>1246000.0000000002</v>
      </c>
      <c r="AB637" s="4">
        <f>SUM(V637:$W$759)</f>
        <v>66044.839999999982</v>
      </c>
      <c r="AC637" s="4">
        <f t="shared" si="190"/>
        <v>262000.00000000023</v>
      </c>
    </row>
    <row r="638" spans="1:29" x14ac:dyDescent="0.15">
      <c r="A638">
        <v>3</v>
      </c>
      <c r="B638" s="1">
        <v>41857</v>
      </c>
      <c r="C638">
        <v>196.6</v>
      </c>
      <c r="D638">
        <v>196.8</v>
      </c>
      <c r="E638">
        <v>195</v>
      </c>
      <c r="F638">
        <v>195.1</v>
      </c>
      <c r="G638">
        <v>164139700</v>
      </c>
      <c r="H638" s="2">
        <f t="shared" si="179"/>
        <v>32023655470</v>
      </c>
      <c r="I638">
        <f t="shared" si="173"/>
        <v>-1.8000000000000114</v>
      </c>
      <c r="J638" t="str">
        <f t="shared" si="180"/>
        <v>高値割、安値割</v>
      </c>
      <c r="L638">
        <f t="shared" si="174"/>
        <v>1.8000000000000114</v>
      </c>
      <c r="M638">
        <f t="shared" si="181"/>
        <v>1.8000000000000114</v>
      </c>
      <c r="N638">
        <f t="shared" si="182"/>
        <v>-1.8000000000000114</v>
      </c>
      <c r="O638" s="2">
        <f t="shared" si="175"/>
        <v>5000</v>
      </c>
      <c r="P638" s="2">
        <f t="shared" si="183"/>
        <v>9000.0000000000564</v>
      </c>
      <c r="Q638" s="2">
        <f t="shared" si="176"/>
        <v>984500</v>
      </c>
      <c r="R638" s="2" t="str">
        <f t="shared" si="184"/>
        <v>uri</v>
      </c>
      <c r="S638" s="2" t="str">
        <f t="shared" si="185"/>
        <v>kai</v>
      </c>
      <c r="T638" s="2" t="str">
        <f t="shared" si="186"/>
        <v>uri</v>
      </c>
      <c r="U638" s="2" t="str">
        <f t="shared" si="187"/>
        <v/>
      </c>
      <c r="V638" s="2" t="str">
        <f t="shared" si="188"/>
        <v/>
      </c>
      <c r="W638" s="2" t="str">
        <f t="shared" si="191"/>
        <v/>
      </c>
      <c r="X638" s="2">
        <f t="shared" si="189"/>
        <v>78.760000000000005</v>
      </c>
      <c r="Y638" s="6">
        <f t="shared" si="177"/>
        <v>975500</v>
      </c>
      <c r="Z638" s="6">
        <f t="shared" si="178"/>
        <v>0</v>
      </c>
      <c r="AA638" s="4">
        <f>SUM(P638:$P$759)+$Z$25</f>
        <v>1254500.0000000005</v>
      </c>
      <c r="AB638" s="4">
        <f>SUM(V638:$W$759)</f>
        <v>66044.839999999982</v>
      </c>
      <c r="AC638" s="4">
        <f t="shared" si="190"/>
        <v>279000.00000000047</v>
      </c>
    </row>
    <row r="639" spans="1:29" x14ac:dyDescent="0.15">
      <c r="A639">
        <v>3</v>
      </c>
      <c r="B639" s="1">
        <v>41856</v>
      </c>
      <c r="C639">
        <v>197.8</v>
      </c>
      <c r="D639">
        <v>198.9</v>
      </c>
      <c r="E639">
        <v>196.7</v>
      </c>
      <c r="F639">
        <v>196.9</v>
      </c>
      <c r="G639">
        <v>151474300</v>
      </c>
      <c r="H639" s="2">
        <f t="shared" si="179"/>
        <v>29825289670</v>
      </c>
      <c r="I639">
        <f t="shared" si="173"/>
        <v>-0.19999999999998863</v>
      </c>
      <c r="J639" t="str">
        <f t="shared" si="180"/>
        <v>高値割、安値割</v>
      </c>
      <c r="L639">
        <f t="shared" si="174"/>
        <v>0.19999999999998863</v>
      </c>
      <c r="M639">
        <f t="shared" si="181"/>
        <v>0.19999999999998863</v>
      </c>
      <c r="N639">
        <f t="shared" si="182"/>
        <v>-0.19999999999998863</v>
      </c>
      <c r="O639" s="2">
        <f t="shared" si="175"/>
        <v>5000</v>
      </c>
      <c r="P639" s="2">
        <f t="shared" si="183"/>
        <v>999.99999999994316</v>
      </c>
      <c r="Q639" s="2">
        <f t="shared" si="176"/>
        <v>985500</v>
      </c>
      <c r="R639" s="2" t="str">
        <f t="shared" si="184"/>
        <v>uri</v>
      </c>
      <c r="S639" s="2" t="str">
        <f t="shared" si="185"/>
        <v>kai</v>
      </c>
      <c r="T639" s="2" t="str">
        <f t="shared" si="186"/>
        <v>uri</v>
      </c>
      <c r="U639" s="2" t="str">
        <f t="shared" si="187"/>
        <v/>
      </c>
      <c r="V639" s="2" t="str">
        <f t="shared" si="188"/>
        <v/>
      </c>
      <c r="W639" s="2" t="str">
        <f t="shared" si="191"/>
        <v/>
      </c>
      <c r="X639" s="2">
        <f t="shared" si="189"/>
        <v>78.84</v>
      </c>
      <c r="Y639" s="6">
        <f t="shared" si="177"/>
        <v>984500</v>
      </c>
      <c r="Z639" s="6">
        <f t="shared" si="178"/>
        <v>0</v>
      </c>
      <c r="AA639" s="4">
        <f>SUM(P639:$P$759)+$Z$25</f>
        <v>1245500.0000000002</v>
      </c>
      <c r="AB639" s="4">
        <f>SUM(V639:$W$759)</f>
        <v>66044.839999999982</v>
      </c>
      <c r="AC639" s="4">
        <f t="shared" si="190"/>
        <v>261000.00000000023</v>
      </c>
    </row>
    <row r="640" spans="1:29" x14ac:dyDescent="0.15">
      <c r="A640">
        <v>3</v>
      </c>
      <c r="B640" s="1">
        <v>41855</v>
      </c>
      <c r="C640">
        <v>199.4</v>
      </c>
      <c r="D640">
        <v>199.6</v>
      </c>
      <c r="E640">
        <v>197.1</v>
      </c>
      <c r="F640">
        <v>197.1</v>
      </c>
      <c r="G640">
        <v>181780400</v>
      </c>
      <c r="H640" s="2">
        <f t="shared" si="179"/>
        <v>35828916840</v>
      </c>
      <c r="I640">
        <f t="shared" si="173"/>
        <v>-2.7000000000000171</v>
      </c>
      <c r="J640" t="str">
        <f t="shared" si="180"/>
        <v>高値割、安値割</v>
      </c>
      <c r="L640">
        <f t="shared" si="174"/>
        <v>2.7000000000000171</v>
      </c>
      <c r="M640">
        <f t="shared" si="181"/>
        <v>2.7000000000000171</v>
      </c>
      <c r="N640">
        <f t="shared" si="182"/>
        <v>-2.7000000000000171</v>
      </c>
      <c r="O640" s="2">
        <f t="shared" si="175"/>
        <v>5000</v>
      </c>
      <c r="P640" s="2">
        <f t="shared" si="183"/>
        <v>13500.000000000085</v>
      </c>
      <c r="Q640" s="2">
        <f t="shared" si="176"/>
        <v>999000</v>
      </c>
      <c r="R640" s="2" t="str">
        <f t="shared" si="184"/>
        <v>uri</v>
      </c>
      <c r="S640" s="2" t="str">
        <f t="shared" si="185"/>
        <v>kai</v>
      </c>
      <c r="T640" s="2" t="str">
        <f t="shared" si="186"/>
        <v>uri</v>
      </c>
      <c r="U640" s="2">
        <f t="shared" si="187"/>
        <v>999000</v>
      </c>
      <c r="V640" s="2">
        <f t="shared" si="188"/>
        <v>1080</v>
      </c>
      <c r="W640" s="2" t="str">
        <f t="shared" si="191"/>
        <v/>
      </c>
      <c r="X640" s="2">
        <f t="shared" si="189"/>
        <v>159.84</v>
      </c>
      <c r="Y640" s="6">
        <f t="shared" si="177"/>
        <v>985500</v>
      </c>
      <c r="Z640" s="6">
        <f t="shared" si="178"/>
        <v>0</v>
      </c>
      <c r="AA640" s="4">
        <f>SUM(P640:$P$759)+$Z$25</f>
        <v>1244500.0000000005</v>
      </c>
      <c r="AB640" s="4">
        <f>SUM(V640:$W$759)</f>
        <v>66044.839999999982</v>
      </c>
      <c r="AC640" s="4">
        <f t="shared" si="190"/>
        <v>259000.00000000047</v>
      </c>
    </row>
    <row r="641" spans="1:29" x14ac:dyDescent="0.15">
      <c r="A641">
        <v>3</v>
      </c>
      <c r="B641" s="1">
        <v>41852</v>
      </c>
      <c r="C641">
        <v>200.7</v>
      </c>
      <c r="D641">
        <v>201</v>
      </c>
      <c r="E641">
        <v>199.6</v>
      </c>
      <c r="F641">
        <v>199.8</v>
      </c>
      <c r="G641">
        <v>154505200</v>
      </c>
      <c r="H641" s="2">
        <f t="shared" si="179"/>
        <v>30870138960</v>
      </c>
      <c r="I641">
        <f t="shared" si="173"/>
        <v>-1.6999999999999886</v>
      </c>
      <c r="J641" t="str">
        <f t="shared" si="180"/>
        <v>高値割、安値割</v>
      </c>
      <c r="L641">
        <f t="shared" si="174"/>
        <v>-1.6999999999999886</v>
      </c>
      <c r="M641">
        <f t="shared" si="181"/>
        <v>-1.6999999999999886</v>
      </c>
      <c r="N641">
        <f t="shared" si="182"/>
        <v>1.6999999999999886</v>
      </c>
      <c r="O641" s="2">
        <f t="shared" si="175"/>
        <v>5000</v>
      </c>
      <c r="P641" s="2">
        <f t="shared" si="183"/>
        <v>-8499.9999999999436</v>
      </c>
      <c r="Q641" s="2">
        <f t="shared" si="176"/>
        <v>1007500</v>
      </c>
      <c r="R641" s="2" t="str">
        <f t="shared" si="184"/>
        <v>kai</v>
      </c>
      <c r="S641" s="2" t="str">
        <f t="shared" si="185"/>
        <v>uri</v>
      </c>
      <c r="T641" s="2" t="str">
        <f t="shared" si="186"/>
        <v>kai</v>
      </c>
      <c r="U641" s="2">
        <f t="shared" si="187"/>
        <v>1007500</v>
      </c>
      <c r="V641" s="2">
        <f t="shared" si="188"/>
        <v>1512</v>
      </c>
      <c r="W641" s="2">
        <f t="shared" si="191"/>
        <v>161.19999999999999</v>
      </c>
      <c r="X641" s="2" t="str">
        <f t="shared" si="189"/>
        <v/>
      </c>
      <c r="Y641" s="6">
        <f t="shared" si="177"/>
        <v>999000</v>
      </c>
      <c r="Z641" s="6">
        <f t="shared" si="178"/>
        <v>0</v>
      </c>
      <c r="AA641" s="4">
        <f>SUM(P641:$P$759)+$Z$25</f>
        <v>1231000.0000000002</v>
      </c>
      <c r="AB641" s="4">
        <f>SUM(V641:$W$759)</f>
        <v>64964.839999999982</v>
      </c>
      <c r="AC641" s="4">
        <f t="shared" si="190"/>
        <v>232000.00000000023</v>
      </c>
    </row>
    <row r="642" spans="1:29" x14ac:dyDescent="0.15">
      <c r="A642">
        <v>3</v>
      </c>
      <c r="B642" s="1">
        <v>41851</v>
      </c>
      <c r="C642">
        <v>202.5</v>
      </c>
      <c r="D642">
        <v>204.2</v>
      </c>
      <c r="E642">
        <v>201.5</v>
      </c>
      <c r="F642">
        <v>201.5</v>
      </c>
      <c r="G642">
        <v>150940500</v>
      </c>
      <c r="H642" s="2">
        <f t="shared" si="179"/>
        <v>30414510750</v>
      </c>
      <c r="I642">
        <f t="shared" si="173"/>
        <v>0.19999999999998863</v>
      </c>
      <c r="J642" t="str">
        <f t="shared" si="180"/>
        <v>高値超、安値超</v>
      </c>
      <c r="L642">
        <f t="shared" si="174"/>
        <v>-0.19999999999998863</v>
      </c>
      <c r="M642">
        <f t="shared" si="181"/>
        <v>-0.19999999999998863</v>
      </c>
      <c r="N642">
        <f t="shared" si="182"/>
        <v>0.19999999999998863</v>
      </c>
      <c r="O642" s="2">
        <f t="shared" si="175"/>
        <v>5000</v>
      </c>
      <c r="P642" s="2">
        <f t="shared" si="183"/>
        <v>-999.99999999994316</v>
      </c>
      <c r="Q642" s="2">
        <f t="shared" si="176"/>
        <v>1006500</v>
      </c>
      <c r="R642" s="2" t="str">
        <f t="shared" si="184"/>
        <v>uri</v>
      </c>
      <c r="S642" s="2" t="str">
        <f t="shared" si="185"/>
        <v>kai</v>
      </c>
      <c r="T642" s="2" t="str">
        <f t="shared" si="186"/>
        <v>uri</v>
      </c>
      <c r="U642" s="2">
        <f t="shared" si="187"/>
        <v>1006500</v>
      </c>
      <c r="V642" s="2">
        <f t="shared" si="188"/>
        <v>1512</v>
      </c>
      <c r="W642" s="2" t="str">
        <f t="shared" si="191"/>
        <v/>
      </c>
      <c r="X642" s="2">
        <f t="shared" si="189"/>
        <v>161.04</v>
      </c>
      <c r="Y642" s="6">
        <f t="shared" si="177"/>
        <v>1007500</v>
      </c>
      <c r="Z642" s="6">
        <f t="shared" si="178"/>
        <v>0</v>
      </c>
      <c r="AA642" s="4">
        <f>SUM(P642:$P$759)+$Z$25</f>
        <v>1239500.0000000002</v>
      </c>
      <c r="AB642" s="4">
        <f>SUM(V642:$W$759)</f>
        <v>63291.639999999985</v>
      </c>
      <c r="AC642" s="4">
        <f t="shared" si="190"/>
        <v>232000.00000000023</v>
      </c>
    </row>
    <row r="643" spans="1:29" x14ac:dyDescent="0.15">
      <c r="A643">
        <v>3</v>
      </c>
      <c r="B643" s="1">
        <v>41850</v>
      </c>
      <c r="C643">
        <v>201.3</v>
      </c>
      <c r="D643">
        <v>202.2</v>
      </c>
      <c r="E643">
        <v>200.6</v>
      </c>
      <c r="F643">
        <v>201.3</v>
      </c>
      <c r="G643">
        <v>118637600</v>
      </c>
      <c r="H643" s="2">
        <f t="shared" si="179"/>
        <v>23881748880</v>
      </c>
      <c r="I643">
        <f t="shared" si="173"/>
        <v>-1.0999999999999943</v>
      </c>
      <c r="J643" t="str">
        <f t="shared" si="180"/>
        <v>高値割、安値割</v>
      </c>
      <c r="L643">
        <f t="shared" si="174"/>
        <v>-1.0999999999999943</v>
      </c>
      <c r="M643">
        <f t="shared" si="181"/>
        <v>-1.0999999999999943</v>
      </c>
      <c r="N643">
        <f t="shared" si="182"/>
        <v>-1.0999999999999943</v>
      </c>
      <c r="O643" s="2">
        <f t="shared" si="175"/>
        <v>5000</v>
      </c>
      <c r="P643" s="2">
        <f t="shared" si="183"/>
        <v>-5499.9999999999718</v>
      </c>
      <c r="Q643" s="2">
        <f t="shared" si="176"/>
        <v>1012000</v>
      </c>
      <c r="R643" s="2" t="str">
        <f t="shared" si="184"/>
        <v>kai</v>
      </c>
      <c r="S643" s="2" t="str">
        <f t="shared" si="185"/>
        <v>kai</v>
      </c>
      <c r="T643" s="2" t="str">
        <f t="shared" si="186"/>
        <v>kai</v>
      </c>
      <c r="U643" s="2" t="str">
        <f t="shared" si="187"/>
        <v/>
      </c>
      <c r="V643" s="2" t="str">
        <f t="shared" si="188"/>
        <v/>
      </c>
      <c r="W643" s="2">
        <f t="shared" si="191"/>
        <v>80.959999999999994</v>
      </c>
      <c r="X643" s="2" t="str">
        <f t="shared" si="189"/>
        <v/>
      </c>
      <c r="Y643" s="6">
        <f t="shared" si="177"/>
        <v>1006500</v>
      </c>
      <c r="Z643" s="6">
        <f t="shared" si="178"/>
        <v>0</v>
      </c>
      <c r="AA643" s="4">
        <f>SUM(P643:$P$759)+$Z$25</f>
        <v>1240500</v>
      </c>
      <c r="AB643" s="4">
        <f>SUM(V643:$W$759)</f>
        <v>61779.639999999992</v>
      </c>
      <c r="AC643" s="4">
        <f t="shared" si="190"/>
        <v>234000</v>
      </c>
    </row>
    <row r="644" spans="1:29" x14ac:dyDescent="0.15">
      <c r="A644">
        <v>3</v>
      </c>
      <c r="B644" s="1">
        <v>41849</v>
      </c>
      <c r="C644">
        <v>203.5</v>
      </c>
      <c r="D644">
        <v>203.6</v>
      </c>
      <c r="E644">
        <v>202.2</v>
      </c>
      <c r="F644">
        <v>202.4</v>
      </c>
      <c r="G644">
        <v>90707700</v>
      </c>
      <c r="H644" s="2">
        <f t="shared" si="179"/>
        <v>18359238480</v>
      </c>
      <c r="I644">
        <f t="shared" si="173"/>
        <v>-1.0999999999999943</v>
      </c>
      <c r="J644" t="str">
        <f t="shared" si="180"/>
        <v/>
      </c>
      <c r="L644">
        <f t="shared" si="174"/>
        <v>-1.0999999999999943</v>
      </c>
      <c r="M644">
        <f t="shared" si="181"/>
        <v>-1.0999999999999943</v>
      </c>
      <c r="N644">
        <f t="shared" si="182"/>
        <v>1.0999999999999943</v>
      </c>
      <c r="O644" s="2">
        <f t="shared" si="175"/>
        <v>5000</v>
      </c>
      <c r="P644" s="2">
        <f t="shared" si="183"/>
        <v>-5499.9999999999718</v>
      </c>
      <c r="Q644" s="2">
        <f t="shared" si="176"/>
        <v>1017500</v>
      </c>
      <c r="R644" s="2" t="str">
        <f t="shared" si="184"/>
        <v>kai</v>
      </c>
      <c r="S644" s="2" t="str">
        <f t="shared" si="185"/>
        <v>uri</v>
      </c>
      <c r="T644" s="2" t="str">
        <f t="shared" si="186"/>
        <v>kai</v>
      </c>
      <c r="U644" s="2" t="str">
        <f t="shared" si="187"/>
        <v/>
      </c>
      <c r="V644" s="2" t="str">
        <f t="shared" si="188"/>
        <v/>
      </c>
      <c r="W644" s="2">
        <f t="shared" si="191"/>
        <v>81.400000000000006</v>
      </c>
      <c r="X644" s="2" t="str">
        <f t="shared" si="189"/>
        <v/>
      </c>
      <c r="Y644" s="6">
        <f t="shared" si="177"/>
        <v>1012000</v>
      </c>
      <c r="Z644" s="6">
        <f t="shared" si="178"/>
        <v>0</v>
      </c>
      <c r="AA644" s="4">
        <f>SUM(P644:$P$759)+$Z$25</f>
        <v>1246000</v>
      </c>
      <c r="AB644" s="4">
        <f>SUM(V644:$W$759)</f>
        <v>61698.679999999993</v>
      </c>
      <c r="AC644" s="4">
        <f t="shared" si="190"/>
        <v>234000</v>
      </c>
    </row>
    <row r="645" spans="1:29" x14ac:dyDescent="0.15">
      <c r="A645">
        <v>3</v>
      </c>
      <c r="B645" s="1">
        <v>41848</v>
      </c>
      <c r="C645">
        <v>200</v>
      </c>
      <c r="D645">
        <v>203.6</v>
      </c>
      <c r="E645">
        <v>199.5</v>
      </c>
      <c r="F645">
        <v>203.5</v>
      </c>
      <c r="G645">
        <v>220178300</v>
      </c>
      <c r="H645" s="2">
        <f t="shared" si="179"/>
        <v>44806284050</v>
      </c>
      <c r="I645">
        <f t="shared" si="173"/>
        <v>2.9000000000000057</v>
      </c>
      <c r="J645" t="str">
        <f t="shared" si="180"/>
        <v>高値超、安値超</v>
      </c>
      <c r="L645">
        <f t="shared" si="174"/>
        <v>2.9000000000000057</v>
      </c>
      <c r="M645">
        <f t="shared" si="181"/>
        <v>2.9000000000000057</v>
      </c>
      <c r="N645">
        <f t="shared" si="182"/>
        <v>2.9000000000000057</v>
      </c>
      <c r="O645" s="2">
        <f t="shared" si="175"/>
        <v>5000</v>
      </c>
      <c r="P645" s="2">
        <f t="shared" si="183"/>
        <v>14500.000000000029</v>
      </c>
      <c r="Q645" s="2">
        <f t="shared" si="176"/>
        <v>1003000</v>
      </c>
      <c r="R645" s="2" t="str">
        <f t="shared" si="184"/>
        <v>kai</v>
      </c>
      <c r="S645" s="2" t="str">
        <f t="shared" si="185"/>
        <v>kai</v>
      </c>
      <c r="T645" s="2" t="str">
        <f t="shared" si="186"/>
        <v>kai</v>
      </c>
      <c r="U645" s="2">
        <f t="shared" si="187"/>
        <v>1003000</v>
      </c>
      <c r="V645" s="2">
        <f t="shared" si="188"/>
        <v>1512</v>
      </c>
      <c r="W645" s="2">
        <f t="shared" si="191"/>
        <v>160.47999999999999</v>
      </c>
      <c r="X645" s="2" t="str">
        <f t="shared" si="189"/>
        <v/>
      </c>
      <c r="Y645" s="6">
        <f t="shared" si="177"/>
        <v>1017500</v>
      </c>
      <c r="Z645" s="6">
        <f t="shared" si="178"/>
        <v>0</v>
      </c>
      <c r="AA645" s="4">
        <f>SUM(P645:$P$759)+$Z$25</f>
        <v>1251500</v>
      </c>
      <c r="AB645" s="4">
        <f>SUM(V645:$W$759)</f>
        <v>61617.279999999992</v>
      </c>
      <c r="AC645" s="4">
        <f t="shared" si="190"/>
        <v>234000</v>
      </c>
    </row>
    <row r="646" spans="1:29" x14ac:dyDescent="0.15">
      <c r="A646">
        <v>3</v>
      </c>
      <c r="B646" s="1">
        <v>41845</v>
      </c>
      <c r="C646">
        <v>199.5</v>
      </c>
      <c r="D646">
        <v>201.1</v>
      </c>
      <c r="E646">
        <v>198.3</v>
      </c>
      <c r="F646">
        <v>200.6</v>
      </c>
      <c r="G646">
        <v>183112800</v>
      </c>
      <c r="H646" s="2">
        <f t="shared" si="179"/>
        <v>36732427680</v>
      </c>
      <c r="I646">
        <f t="shared" si="173"/>
        <v>1.4000000000000057</v>
      </c>
      <c r="J646" t="str">
        <f t="shared" si="180"/>
        <v/>
      </c>
      <c r="L646">
        <f t="shared" si="174"/>
        <v>-1.4000000000000057</v>
      </c>
      <c r="M646">
        <f t="shared" si="181"/>
        <v>-1.4000000000000057</v>
      </c>
      <c r="N646">
        <f t="shared" si="182"/>
        <v>1.4000000000000057</v>
      </c>
      <c r="O646" s="2">
        <f t="shared" si="175"/>
        <v>5000</v>
      </c>
      <c r="P646" s="2">
        <f t="shared" si="183"/>
        <v>-7000.0000000000282</v>
      </c>
      <c r="Q646" s="2">
        <f t="shared" si="176"/>
        <v>996000</v>
      </c>
      <c r="R646" s="2" t="str">
        <f t="shared" si="184"/>
        <v>uri</v>
      </c>
      <c r="S646" s="2" t="str">
        <f t="shared" si="185"/>
        <v>kai</v>
      </c>
      <c r="T646" s="2" t="str">
        <f t="shared" si="186"/>
        <v>uri</v>
      </c>
      <c r="U646" s="2" t="str">
        <f t="shared" si="187"/>
        <v/>
      </c>
      <c r="V646" s="2" t="str">
        <f t="shared" si="188"/>
        <v/>
      </c>
      <c r="W646" s="2" t="str">
        <f t="shared" si="191"/>
        <v/>
      </c>
      <c r="X646" s="2">
        <f t="shared" si="189"/>
        <v>79.680000000000007</v>
      </c>
      <c r="Y646" s="6">
        <f t="shared" si="177"/>
        <v>1003000</v>
      </c>
      <c r="Z646" s="6">
        <f t="shared" si="178"/>
        <v>0</v>
      </c>
      <c r="AA646" s="4">
        <f>SUM(P646:$P$759)+$Z$25</f>
        <v>1237000</v>
      </c>
      <c r="AB646" s="4">
        <f>SUM(V646:$W$759)</f>
        <v>59944.799999999996</v>
      </c>
      <c r="AC646" s="4">
        <f t="shared" si="190"/>
        <v>234000</v>
      </c>
    </row>
    <row r="647" spans="1:29" x14ac:dyDescent="0.15">
      <c r="A647">
        <v>3</v>
      </c>
      <c r="B647" s="1">
        <v>41844</v>
      </c>
      <c r="C647">
        <v>199.2</v>
      </c>
      <c r="D647">
        <v>200.3</v>
      </c>
      <c r="E647">
        <v>199</v>
      </c>
      <c r="F647">
        <v>199.2</v>
      </c>
      <c r="G647">
        <v>137487600</v>
      </c>
      <c r="H647" s="2">
        <f t="shared" si="179"/>
        <v>27387529920</v>
      </c>
      <c r="I647">
        <f t="shared" si="173"/>
        <v>-0.30000000000001137</v>
      </c>
      <c r="J647" t="str">
        <f t="shared" si="180"/>
        <v>高値割、安値割</v>
      </c>
      <c r="L647">
        <f t="shared" si="174"/>
        <v>0.30000000000001137</v>
      </c>
      <c r="M647">
        <f t="shared" si="181"/>
        <v>0.30000000000001137</v>
      </c>
      <c r="N647">
        <f t="shared" si="182"/>
        <v>-0.30000000000001137</v>
      </c>
      <c r="O647" s="2">
        <f t="shared" si="175"/>
        <v>5000</v>
      </c>
      <c r="P647" s="2">
        <f t="shared" si="183"/>
        <v>1500.0000000000568</v>
      </c>
      <c r="Q647" s="2">
        <f t="shared" si="176"/>
        <v>997500</v>
      </c>
      <c r="R647" s="2" t="str">
        <f t="shared" si="184"/>
        <v>uri</v>
      </c>
      <c r="S647" s="2" t="str">
        <f t="shared" si="185"/>
        <v>kai</v>
      </c>
      <c r="T647" s="2" t="str">
        <f t="shared" si="186"/>
        <v>uri</v>
      </c>
      <c r="U647" s="2">
        <f t="shared" si="187"/>
        <v>997500</v>
      </c>
      <c r="V647" s="2">
        <f t="shared" si="188"/>
        <v>1080</v>
      </c>
      <c r="W647" s="2" t="str">
        <f t="shared" si="191"/>
        <v/>
      </c>
      <c r="X647" s="2">
        <f t="shared" si="189"/>
        <v>159.6</v>
      </c>
      <c r="Y647" s="6">
        <f t="shared" si="177"/>
        <v>996000</v>
      </c>
      <c r="Z647" s="6">
        <f t="shared" si="178"/>
        <v>0</v>
      </c>
      <c r="AA647" s="4">
        <f>SUM(P647:$P$759)+$Z$25</f>
        <v>1244000</v>
      </c>
      <c r="AB647" s="4">
        <f>SUM(V647:$W$759)</f>
        <v>59944.799999999996</v>
      </c>
      <c r="AC647" s="4">
        <f t="shared" si="190"/>
        <v>248000</v>
      </c>
    </row>
    <row r="648" spans="1:29" x14ac:dyDescent="0.15">
      <c r="A648">
        <v>3</v>
      </c>
      <c r="B648" s="1">
        <v>41843</v>
      </c>
      <c r="C648">
        <v>200.3</v>
      </c>
      <c r="D648">
        <v>200.4</v>
      </c>
      <c r="E648">
        <v>199.1</v>
      </c>
      <c r="F648">
        <v>199.5</v>
      </c>
      <c r="G648">
        <v>129245000</v>
      </c>
      <c r="H648" s="2">
        <f t="shared" si="179"/>
        <v>25784377500</v>
      </c>
      <c r="I648">
        <f t="shared" si="173"/>
        <v>-0.5</v>
      </c>
      <c r="J648" t="str">
        <f t="shared" si="180"/>
        <v>高値割、安値割</v>
      </c>
      <c r="L648">
        <f t="shared" si="174"/>
        <v>-0.5</v>
      </c>
      <c r="M648">
        <f t="shared" si="181"/>
        <v>-0.5</v>
      </c>
      <c r="N648">
        <f t="shared" si="182"/>
        <v>-0.5</v>
      </c>
      <c r="O648" s="2">
        <f t="shared" si="175"/>
        <v>5000</v>
      </c>
      <c r="P648" s="2">
        <f t="shared" si="183"/>
        <v>-2500</v>
      </c>
      <c r="Q648" s="2">
        <f t="shared" si="176"/>
        <v>1000000</v>
      </c>
      <c r="R648" s="2" t="str">
        <f t="shared" si="184"/>
        <v>kai</v>
      </c>
      <c r="S648" s="2" t="str">
        <f t="shared" si="185"/>
        <v>kai</v>
      </c>
      <c r="T648" s="2" t="str">
        <f t="shared" si="186"/>
        <v>kai</v>
      </c>
      <c r="U648" s="2" t="str">
        <f t="shared" si="187"/>
        <v/>
      </c>
      <c r="V648" s="2" t="str">
        <f t="shared" si="188"/>
        <v/>
      </c>
      <c r="W648" s="2">
        <f t="shared" si="191"/>
        <v>80</v>
      </c>
      <c r="X648" s="2" t="str">
        <f t="shared" si="189"/>
        <v/>
      </c>
      <c r="Y648" s="6">
        <f t="shared" si="177"/>
        <v>997500</v>
      </c>
      <c r="Z648" s="6">
        <f t="shared" si="178"/>
        <v>0</v>
      </c>
      <c r="AA648" s="4">
        <f>SUM(P648:$P$759)+$Z$25</f>
        <v>1242500</v>
      </c>
      <c r="AB648" s="4">
        <f>SUM(V648:$W$759)</f>
        <v>58864.799999999996</v>
      </c>
      <c r="AC648" s="4">
        <f t="shared" si="190"/>
        <v>245000</v>
      </c>
    </row>
    <row r="649" spans="1:29" x14ac:dyDescent="0.15">
      <c r="A649">
        <v>3</v>
      </c>
      <c r="B649" s="1">
        <v>41842</v>
      </c>
      <c r="C649">
        <v>200.7</v>
      </c>
      <c r="D649">
        <v>201.1</v>
      </c>
      <c r="E649">
        <v>199.2</v>
      </c>
      <c r="F649">
        <v>200</v>
      </c>
      <c r="G649">
        <v>191400500</v>
      </c>
      <c r="H649" s="2">
        <f t="shared" si="179"/>
        <v>38280100000</v>
      </c>
      <c r="I649">
        <f t="shared" si="173"/>
        <v>0</v>
      </c>
      <c r="J649" t="str">
        <f t="shared" si="180"/>
        <v/>
      </c>
      <c r="L649">
        <f t="shared" si="174"/>
        <v>0</v>
      </c>
      <c r="M649">
        <f t="shared" si="181"/>
        <v>0</v>
      </c>
      <c r="N649">
        <f t="shared" si="182"/>
        <v>0</v>
      </c>
      <c r="O649" s="2">
        <f t="shared" si="175"/>
        <v>5000</v>
      </c>
      <c r="P649" s="2">
        <f t="shared" si="183"/>
        <v>0</v>
      </c>
      <c r="Q649" s="2">
        <f t="shared" si="176"/>
        <v>1000000</v>
      </c>
      <c r="R649" s="2" t="str">
        <f t="shared" si="184"/>
        <v>kai</v>
      </c>
      <c r="S649" s="2" t="str">
        <f t="shared" si="185"/>
        <v>kai</v>
      </c>
      <c r="T649" s="2" t="str">
        <f t="shared" si="186"/>
        <v>kai</v>
      </c>
      <c r="U649" s="2" t="str">
        <f t="shared" si="187"/>
        <v/>
      </c>
      <c r="V649" s="2" t="str">
        <f t="shared" si="188"/>
        <v/>
      </c>
      <c r="W649" s="2">
        <f t="shared" si="191"/>
        <v>80</v>
      </c>
      <c r="X649" s="2" t="str">
        <f t="shared" si="189"/>
        <v/>
      </c>
      <c r="Y649" s="6">
        <f t="shared" si="177"/>
        <v>1000000</v>
      </c>
      <c r="Z649" s="6">
        <f t="shared" si="178"/>
        <v>0</v>
      </c>
      <c r="AA649" s="4">
        <f>SUM(P649:$P$759)+$Z$25</f>
        <v>1245000</v>
      </c>
      <c r="AB649" s="4">
        <f>SUM(V649:$W$759)</f>
        <v>58784.799999999996</v>
      </c>
      <c r="AC649" s="4">
        <f t="shared" si="190"/>
        <v>245000</v>
      </c>
    </row>
    <row r="650" spans="1:29" x14ac:dyDescent="0.15">
      <c r="A650">
        <v>3</v>
      </c>
      <c r="B650" s="1">
        <v>41838</v>
      </c>
      <c r="C650">
        <v>200</v>
      </c>
      <c r="D650">
        <v>201</v>
      </c>
      <c r="E650">
        <v>200</v>
      </c>
      <c r="F650">
        <v>200</v>
      </c>
      <c r="G650">
        <v>43079900</v>
      </c>
      <c r="H650" s="2">
        <f t="shared" si="179"/>
        <v>8615980000</v>
      </c>
      <c r="I650">
        <f t="shared" si="173"/>
        <v>-1</v>
      </c>
      <c r="J650" t="str">
        <f t="shared" si="180"/>
        <v/>
      </c>
      <c r="L650">
        <f t="shared" si="174"/>
        <v>-1</v>
      </c>
      <c r="M650">
        <f t="shared" si="181"/>
        <v>-1</v>
      </c>
      <c r="N650">
        <f t="shared" si="182"/>
        <v>-1</v>
      </c>
      <c r="O650" s="2">
        <f t="shared" si="175"/>
        <v>5000</v>
      </c>
      <c r="P650" s="2">
        <f t="shared" si="183"/>
        <v>-5000</v>
      </c>
      <c r="Q650" s="2">
        <f t="shared" si="176"/>
        <v>1005000</v>
      </c>
      <c r="R650" s="2" t="str">
        <f t="shared" si="184"/>
        <v>kai</v>
      </c>
      <c r="S650" s="2" t="str">
        <f t="shared" si="185"/>
        <v>kai</v>
      </c>
      <c r="T650" s="2" t="str">
        <f t="shared" si="186"/>
        <v>kai</v>
      </c>
      <c r="U650" s="2" t="str">
        <f t="shared" si="187"/>
        <v/>
      </c>
      <c r="V650" s="2" t="str">
        <f t="shared" si="188"/>
        <v/>
      </c>
      <c r="W650" s="2">
        <f t="shared" si="191"/>
        <v>80.400000000000006</v>
      </c>
      <c r="X650" s="2" t="str">
        <f t="shared" si="189"/>
        <v/>
      </c>
      <c r="Y650" s="6">
        <f t="shared" si="177"/>
        <v>1000000</v>
      </c>
      <c r="Z650" s="6">
        <f t="shared" si="178"/>
        <v>0</v>
      </c>
      <c r="AA650" s="4">
        <f>SUM(P650:$P$759)+$Z$25</f>
        <v>1245000</v>
      </c>
      <c r="AB650" s="4">
        <f>SUM(V650:$W$759)</f>
        <v>58704.799999999996</v>
      </c>
      <c r="AC650" s="4">
        <f t="shared" si="190"/>
        <v>245000</v>
      </c>
    </row>
    <row r="651" spans="1:29" x14ac:dyDescent="0.15">
      <c r="A651">
        <v>3</v>
      </c>
      <c r="B651" s="1">
        <v>41837</v>
      </c>
      <c r="C651">
        <v>202</v>
      </c>
      <c r="D651">
        <v>203</v>
      </c>
      <c r="E651">
        <v>200</v>
      </c>
      <c r="F651">
        <v>201</v>
      </c>
      <c r="G651">
        <v>76908400</v>
      </c>
      <c r="H651" s="2">
        <f t="shared" si="179"/>
        <v>15458588400</v>
      </c>
      <c r="I651">
        <f t="shared" si="173"/>
        <v>0</v>
      </c>
      <c r="J651" t="str">
        <f t="shared" si="180"/>
        <v/>
      </c>
      <c r="L651">
        <f t="shared" si="174"/>
        <v>0</v>
      </c>
      <c r="M651">
        <f t="shared" si="181"/>
        <v>0</v>
      </c>
      <c r="N651">
        <f t="shared" si="182"/>
        <v>0</v>
      </c>
      <c r="O651" s="2">
        <f t="shared" si="175"/>
        <v>5000</v>
      </c>
      <c r="P651" s="2">
        <f t="shared" si="183"/>
        <v>0</v>
      </c>
      <c r="Q651" s="2">
        <f t="shared" si="176"/>
        <v>1005000</v>
      </c>
      <c r="R651" s="2" t="str">
        <f t="shared" si="184"/>
        <v>kai</v>
      </c>
      <c r="S651" s="2" t="str">
        <f t="shared" si="185"/>
        <v>kai</v>
      </c>
      <c r="T651" s="2" t="str">
        <f t="shared" si="186"/>
        <v>kai</v>
      </c>
      <c r="U651" s="2" t="str">
        <f t="shared" si="187"/>
        <v/>
      </c>
      <c r="V651" s="2" t="str">
        <f t="shared" si="188"/>
        <v/>
      </c>
      <c r="W651" s="2">
        <f t="shared" si="191"/>
        <v>80.400000000000006</v>
      </c>
      <c r="X651" s="2" t="str">
        <f t="shared" si="189"/>
        <v/>
      </c>
      <c r="Y651" s="6">
        <f t="shared" si="177"/>
        <v>1005000</v>
      </c>
      <c r="Z651" s="6">
        <f t="shared" si="178"/>
        <v>0</v>
      </c>
      <c r="AA651" s="4">
        <f>SUM(P651:$P$759)+$Z$25</f>
        <v>1250000</v>
      </c>
      <c r="AB651" s="4">
        <f>SUM(V651:$W$759)</f>
        <v>58624.399999999994</v>
      </c>
      <c r="AC651" s="4">
        <f t="shared" si="190"/>
        <v>245000</v>
      </c>
    </row>
    <row r="652" spans="1:29" x14ac:dyDescent="0.15">
      <c r="A652">
        <v>3</v>
      </c>
      <c r="B652" s="1">
        <v>41836</v>
      </c>
      <c r="C652">
        <v>201</v>
      </c>
      <c r="D652">
        <v>203</v>
      </c>
      <c r="E652">
        <v>200</v>
      </c>
      <c r="F652">
        <v>201</v>
      </c>
      <c r="G652">
        <v>83070700</v>
      </c>
      <c r="H652" s="2">
        <f t="shared" si="179"/>
        <v>16697210700</v>
      </c>
      <c r="I652">
        <f t="shared" si="173"/>
        <v>0</v>
      </c>
      <c r="J652" t="str">
        <f t="shared" si="180"/>
        <v/>
      </c>
      <c r="L652">
        <f t="shared" si="174"/>
        <v>0</v>
      </c>
      <c r="M652">
        <f t="shared" si="181"/>
        <v>0</v>
      </c>
      <c r="N652">
        <f t="shared" si="182"/>
        <v>0</v>
      </c>
      <c r="O652" s="2">
        <f t="shared" si="175"/>
        <v>5000</v>
      </c>
      <c r="P652" s="2">
        <f t="shared" si="183"/>
        <v>0</v>
      </c>
      <c r="Q652" s="2">
        <f t="shared" si="176"/>
        <v>1005000</v>
      </c>
      <c r="R652" s="2" t="str">
        <f t="shared" si="184"/>
        <v>kai</v>
      </c>
      <c r="S652" s="2" t="str">
        <f t="shared" si="185"/>
        <v>uri</v>
      </c>
      <c r="T652" s="2" t="str">
        <f t="shared" si="186"/>
        <v>kai</v>
      </c>
      <c r="U652" s="2" t="str">
        <f t="shared" si="187"/>
        <v/>
      </c>
      <c r="V652" s="2" t="str">
        <f t="shared" si="188"/>
        <v/>
      </c>
      <c r="W652" s="2">
        <f t="shared" si="191"/>
        <v>80.400000000000006</v>
      </c>
      <c r="X652" s="2" t="str">
        <f t="shared" si="189"/>
        <v/>
      </c>
      <c r="Y652" s="6">
        <f t="shared" si="177"/>
        <v>1005000</v>
      </c>
      <c r="Z652" s="6">
        <f t="shared" si="178"/>
        <v>0</v>
      </c>
      <c r="AA652" s="4">
        <f>SUM(P652:$P$759)+$Z$25</f>
        <v>1250000</v>
      </c>
      <c r="AB652" s="4">
        <f>SUM(V652:$W$759)</f>
        <v>58544</v>
      </c>
      <c r="AC652" s="4">
        <f t="shared" si="190"/>
        <v>245000</v>
      </c>
    </row>
    <row r="653" spans="1:29" x14ac:dyDescent="0.15">
      <c r="A653">
        <v>3</v>
      </c>
      <c r="B653" s="1">
        <v>41835</v>
      </c>
      <c r="C653">
        <v>202</v>
      </c>
      <c r="D653">
        <v>203</v>
      </c>
      <c r="E653">
        <v>201</v>
      </c>
      <c r="F653">
        <v>201</v>
      </c>
      <c r="G653">
        <v>56498500</v>
      </c>
      <c r="H653" s="2">
        <f t="shared" si="179"/>
        <v>11356198500</v>
      </c>
      <c r="I653">
        <f t="shared" si="173"/>
        <v>1</v>
      </c>
      <c r="J653" t="str">
        <f t="shared" si="180"/>
        <v>高値超、安値超</v>
      </c>
      <c r="L653">
        <f t="shared" si="174"/>
        <v>1</v>
      </c>
      <c r="M653">
        <f t="shared" si="181"/>
        <v>1</v>
      </c>
      <c r="N653">
        <f t="shared" si="182"/>
        <v>1</v>
      </c>
      <c r="O653" s="2">
        <f t="shared" si="175"/>
        <v>5000</v>
      </c>
      <c r="P653" s="2">
        <f t="shared" si="183"/>
        <v>5000</v>
      </c>
      <c r="Q653" s="2">
        <f t="shared" si="176"/>
        <v>1000000</v>
      </c>
      <c r="R653" s="2" t="str">
        <f t="shared" si="184"/>
        <v>kai</v>
      </c>
      <c r="S653" s="2" t="str">
        <f t="shared" si="185"/>
        <v>kai</v>
      </c>
      <c r="T653" s="2" t="str">
        <f t="shared" si="186"/>
        <v>kai</v>
      </c>
      <c r="U653" s="2">
        <f t="shared" si="187"/>
        <v>1000000</v>
      </c>
      <c r="V653" s="2">
        <f t="shared" si="188"/>
        <v>1512</v>
      </c>
      <c r="W653" s="2">
        <f t="shared" si="191"/>
        <v>160</v>
      </c>
      <c r="X653" s="2" t="str">
        <f t="shared" si="189"/>
        <v/>
      </c>
      <c r="Y653" s="6">
        <f t="shared" si="177"/>
        <v>1005000</v>
      </c>
      <c r="Z653" s="6">
        <f t="shared" si="178"/>
        <v>0</v>
      </c>
      <c r="AA653" s="4">
        <f>SUM(P653:$P$759)+$Z$25</f>
        <v>1250000</v>
      </c>
      <c r="AB653" s="4">
        <f>SUM(V653:$W$759)</f>
        <v>58463.599999999991</v>
      </c>
      <c r="AC653" s="4">
        <f t="shared" si="190"/>
        <v>245000</v>
      </c>
    </row>
    <row r="654" spans="1:29" x14ac:dyDescent="0.15">
      <c r="A654">
        <v>3</v>
      </c>
      <c r="B654" s="1">
        <v>41834</v>
      </c>
      <c r="C654">
        <v>201</v>
      </c>
      <c r="D654">
        <v>202</v>
      </c>
      <c r="E654">
        <v>200</v>
      </c>
      <c r="F654">
        <v>200</v>
      </c>
      <c r="G654">
        <v>102198000</v>
      </c>
      <c r="H654" s="2">
        <f t="shared" si="179"/>
        <v>20439600000</v>
      </c>
      <c r="I654">
        <f t="shared" si="173"/>
        <v>-1</v>
      </c>
      <c r="J654" t="str">
        <f t="shared" si="180"/>
        <v/>
      </c>
      <c r="L654">
        <f t="shared" si="174"/>
        <v>1</v>
      </c>
      <c r="M654">
        <f t="shared" si="181"/>
        <v>1</v>
      </c>
      <c r="N654">
        <f t="shared" si="182"/>
        <v>-1</v>
      </c>
      <c r="O654" s="2">
        <f t="shared" si="175"/>
        <v>5000</v>
      </c>
      <c r="P654" s="2">
        <f t="shared" si="183"/>
        <v>5000</v>
      </c>
      <c r="Q654" s="2">
        <f t="shared" si="176"/>
        <v>1005000</v>
      </c>
      <c r="R654" s="2" t="str">
        <f t="shared" si="184"/>
        <v>uri</v>
      </c>
      <c r="S654" s="2" t="str">
        <f t="shared" si="185"/>
        <v>kai</v>
      </c>
      <c r="T654" s="2" t="str">
        <f t="shared" si="186"/>
        <v>uri</v>
      </c>
      <c r="U654" s="2">
        <f t="shared" si="187"/>
        <v>1005000</v>
      </c>
      <c r="V654" s="2">
        <f t="shared" si="188"/>
        <v>1512</v>
      </c>
      <c r="W654" s="2" t="str">
        <f t="shared" si="191"/>
        <v/>
      </c>
      <c r="X654" s="2">
        <f t="shared" si="189"/>
        <v>160.80000000000001</v>
      </c>
      <c r="Y654" s="6">
        <f t="shared" si="177"/>
        <v>1000000</v>
      </c>
      <c r="Z654" s="6">
        <f t="shared" si="178"/>
        <v>0</v>
      </c>
      <c r="AA654" s="4">
        <f>SUM(P654:$P$759)+$Z$25</f>
        <v>1245000</v>
      </c>
      <c r="AB654" s="4">
        <f>SUM(V654:$W$759)</f>
        <v>56791.599999999991</v>
      </c>
      <c r="AC654" s="4">
        <f t="shared" si="190"/>
        <v>245000</v>
      </c>
    </row>
    <row r="655" spans="1:29" x14ac:dyDescent="0.15">
      <c r="A655">
        <v>3</v>
      </c>
      <c r="B655" s="1">
        <v>41831</v>
      </c>
      <c r="C655">
        <v>201</v>
      </c>
      <c r="D655">
        <v>202</v>
      </c>
      <c r="E655">
        <v>200</v>
      </c>
      <c r="F655">
        <v>201</v>
      </c>
      <c r="G655">
        <v>93444600</v>
      </c>
      <c r="H655" s="2">
        <f t="shared" si="179"/>
        <v>18782364600</v>
      </c>
      <c r="I655">
        <f t="shared" si="173"/>
        <v>0</v>
      </c>
      <c r="J655" t="str">
        <f t="shared" si="180"/>
        <v>高値割、安値割</v>
      </c>
      <c r="L655">
        <f t="shared" si="174"/>
        <v>0</v>
      </c>
      <c r="M655">
        <f t="shared" si="181"/>
        <v>0</v>
      </c>
      <c r="N655">
        <f t="shared" si="182"/>
        <v>0</v>
      </c>
      <c r="O655" s="2">
        <f t="shared" si="175"/>
        <v>5000</v>
      </c>
      <c r="P655" s="2">
        <f t="shared" si="183"/>
        <v>0</v>
      </c>
      <c r="Q655" s="2">
        <f t="shared" si="176"/>
        <v>1005000</v>
      </c>
      <c r="R655" s="2" t="str">
        <f t="shared" si="184"/>
        <v>kai</v>
      </c>
      <c r="S655" s="2" t="str">
        <f t="shared" si="185"/>
        <v>kai</v>
      </c>
      <c r="T655" s="2" t="str">
        <f t="shared" si="186"/>
        <v>kai</v>
      </c>
      <c r="U655" s="2">
        <f t="shared" si="187"/>
        <v>1005000</v>
      </c>
      <c r="V655" s="2">
        <f t="shared" si="188"/>
        <v>1512</v>
      </c>
      <c r="W655" s="2">
        <f t="shared" si="191"/>
        <v>160.80000000000001</v>
      </c>
      <c r="X655" s="2" t="str">
        <f t="shared" si="189"/>
        <v/>
      </c>
      <c r="Y655" s="6">
        <f t="shared" si="177"/>
        <v>1005000</v>
      </c>
      <c r="Z655" s="6">
        <f t="shared" si="178"/>
        <v>0</v>
      </c>
      <c r="AA655" s="4">
        <f>SUM(P655:$P$759)+$Z$25</f>
        <v>1240000</v>
      </c>
      <c r="AB655" s="4">
        <f>SUM(V655:$W$759)</f>
        <v>55279.6</v>
      </c>
      <c r="AC655" s="4">
        <f t="shared" si="190"/>
        <v>235000</v>
      </c>
    </row>
    <row r="656" spans="1:29" x14ac:dyDescent="0.15">
      <c r="A656">
        <v>3</v>
      </c>
      <c r="B656" s="1">
        <v>41830</v>
      </c>
      <c r="C656">
        <v>203</v>
      </c>
      <c r="D656">
        <v>204</v>
      </c>
      <c r="E656">
        <v>201</v>
      </c>
      <c r="F656">
        <v>201</v>
      </c>
      <c r="G656">
        <v>81331600</v>
      </c>
      <c r="H656" s="2">
        <f t="shared" si="179"/>
        <v>16347651600</v>
      </c>
      <c r="I656">
        <f t="shared" si="173"/>
        <v>-2</v>
      </c>
      <c r="J656" t="str">
        <f t="shared" si="180"/>
        <v/>
      </c>
      <c r="L656">
        <f t="shared" si="174"/>
        <v>2</v>
      </c>
      <c r="M656">
        <f t="shared" si="181"/>
        <v>2</v>
      </c>
      <c r="N656">
        <f t="shared" si="182"/>
        <v>-2</v>
      </c>
      <c r="O656" s="2">
        <f t="shared" si="175"/>
        <v>5000</v>
      </c>
      <c r="P656" s="2">
        <f t="shared" si="183"/>
        <v>10000</v>
      </c>
      <c r="Q656" s="2">
        <f t="shared" si="176"/>
        <v>1015000</v>
      </c>
      <c r="R656" s="2" t="str">
        <f t="shared" si="184"/>
        <v>uri</v>
      </c>
      <c r="S656" s="2" t="str">
        <f t="shared" si="185"/>
        <v>kai</v>
      </c>
      <c r="T656" s="2" t="str">
        <f t="shared" si="186"/>
        <v>uri</v>
      </c>
      <c r="U656" s="2" t="str">
        <f t="shared" si="187"/>
        <v/>
      </c>
      <c r="V656" s="2" t="str">
        <f t="shared" si="188"/>
        <v/>
      </c>
      <c r="W656" s="2" t="str">
        <f t="shared" si="191"/>
        <v/>
      </c>
      <c r="X656" s="2">
        <f t="shared" si="189"/>
        <v>81.2</v>
      </c>
      <c r="Y656" s="6">
        <f t="shared" si="177"/>
        <v>1005000</v>
      </c>
      <c r="Z656" s="6">
        <f t="shared" si="178"/>
        <v>0</v>
      </c>
      <c r="AA656" s="4">
        <f>SUM(P656:$P$759)+$Z$25</f>
        <v>1240000</v>
      </c>
      <c r="AB656" s="4">
        <f>SUM(V656:$W$759)</f>
        <v>53606.8</v>
      </c>
      <c r="AC656" s="4">
        <f t="shared" si="190"/>
        <v>235000</v>
      </c>
    </row>
    <row r="657" spans="1:29" x14ac:dyDescent="0.15">
      <c r="A657">
        <v>3</v>
      </c>
      <c r="B657" s="1">
        <v>41829</v>
      </c>
      <c r="C657">
        <v>203</v>
      </c>
      <c r="D657">
        <v>204</v>
      </c>
      <c r="E657">
        <v>202</v>
      </c>
      <c r="F657">
        <v>203</v>
      </c>
      <c r="G657">
        <v>105064400</v>
      </c>
      <c r="H657" s="2">
        <f t="shared" si="179"/>
        <v>21328073200</v>
      </c>
      <c r="I657">
        <f t="shared" si="173"/>
        <v>-1</v>
      </c>
      <c r="J657" t="str">
        <f t="shared" si="180"/>
        <v>高値割、安値割</v>
      </c>
      <c r="L657">
        <f t="shared" si="174"/>
        <v>1</v>
      </c>
      <c r="M657">
        <f t="shared" si="181"/>
        <v>1</v>
      </c>
      <c r="N657">
        <f t="shared" si="182"/>
        <v>-1</v>
      </c>
      <c r="O657" s="2">
        <f t="shared" si="175"/>
        <v>5000</v>
      </c>
      <c r="P657" s="2">
        <f t="shared" si="183"/>
        <v>5000</v>
      </c>
      <c r="Q657" s="2">
        <f t="shared" si="176"/>
        <v>1020000</v>
      </c>
      <c r="R657" s="2" t="str">
        <f t="shared" si="184"/>
        <v>uri</v>
      </c>
      <c r="S657" s="2" t="str">
        <f t="shared" si="185"/>
        <v>kai</v>
      </c>
      <c r="T657" s="2" t="str">
        <f t="shared" si="186"/>
        <v>uri</v>
      </c>
      <c r="U657" s="2">
        <f t="shared" si="187"/>
        <v>1020000</v>
      </c>
      <c r="V657" s="2">
        <f t="shared" si="188"/>
        <v>1512</v>
      </c>
      <c r="W657" s="2" t="str">
        <f t="shared" si="191"/>
        <v/>
      </c>
      <c r="X657" s="2">
        <f t="shared" si="189"/>
        <v>163.19999999999999</v>
      </c>
      <c r="Y657" s="6">
        <f t="shared" si="177"/>
        <v>1015000</v>
      </c>
      <c r="Z657" s="6">
        <f t="shared" si="178"/>
        <v>0</v>
      </c>
      <c r="AA657" s="4">
        <f>SUM(P657:$P$759)+$Z$25</f>
        <v>1230000</v>
      </c>
      <c r="AB657" s="4">
        <f>SUM(V657:$W$759)</f>
        <v>53606.8</v>
      </c>
      <c r="AC657" s="4">
        <f t="shared" si="190"/>
        <v>215000</v>
      </c>
    </row>
    <row r="658" spans="1:29" x14ac:dyDescent="0.15">
      <c r="A658">
        <v>3</v>
      </c>
      <c r="B658" s="1">
        <v>41828</v>
      </c>
      <c r="C658">
        <v>205</v>
      </c>
      <c r="D658">
        <v>205</v>
      </c>
      <c r="E658">
        <v>203</v>
      </c>
      <c r="F658">
        <v>204</v>
      </c>
      <c r="G658">
        <v>93925200</v>
      </c>
      <c r="H658" s="2">
        <f t="shared" si="179"/>
        <v>19160740800</v>
      </c>
      <c r="I658">
        <f t="shared" si="173"/>
        <v>-1</v>
      </c>
      <c r="J658" t="str">
        <f t="shared" si="180"/>
        <v>高値割、安値割</v>
      </c>
      <c r="L658">
        <f t="shared" si="174"/>
        <v>-1</v>
      </c>
      <c r="M658">
        <f t="shared" si="181"/>
        <v>-1</v>
      </c>
      <c r="N658">
        <f t="shared" si="182"/>
        <v>-1</v>
      </c>
      <c r="O658" s="2">
        <f t="shared" si="175"/>
        <v>5000</v>
      </c>
      <c r="P658" s="2">
        <f t="shared" si="183"/>
        <v>-5000</v>
      </c>
      <c r="Q658" s="2">
        <f t="shared" si="176"/>
        <v>1025000</v>
      </c>
      <c r="R658" s="2" t="str">
        <f t="shared" si="184"/>
        <v>kai</v>
      </c>
      <c r="S658" s="2" t="str">
        <f t="shared" si="185"/>
        <v>kai</v>
      </c>
      <c r="T658" s="2" t="str">
        <f t="shared" si="186"/>
        <v>kai</v>
      </c>
      <c r="U658" s="2">
        <f t="shared" si="187"/>
        <v>1025000</v>
      </c>
      <c r="V658" s="2">
        <f t="shared" si="188"/>
        <v>1512</v>
      </c>
      <c r="W658" s="2">
        <f t="shared" si="191"/>
        <v>164</v>
      </c>
      <c r="X658" s="2" t="str">
        <f t="shared" si="189"/>
        <v/>
      </c>
      <c r="Y658" s="6">
        <f t="shared" si="177"/>
        <v>1020000</v>
      </c>
      <c r="Z658" s="6">
        <f t="shared" si="178"/>
        <v>0</v>
      </c>
      <c r="AA658" s="4">
        <f>SUM(P658:$P$759)+$Z$25</f>
        <v>1225000</v>
      </c>
      <c r="AB658" s="4">
        <f>SUM(V658:$W$759)</f>
        <v>52094.8</v>
      </c>
      <c r="AC658" s="4">
        <f t="shared" si="190"/>
        <v>205000</v>
      </c>
    </row>
    <row r="659" spans="1:29" x14ac:dyDescent="0.15">
      <c r="A659">
        <v>3</v>
      </c>
      <c r="B659" s="1">
        <v>41827</v>
      </c>
      <c r="C659">
        <v>205</v>
      </c>
      <c r="D659">
        <v>206</v>
      </c>
      <c r="E659">
        <v>205</v>
      </c>
      <c r="F659">
        <v>205</v>
      </c>
      <c r="G659">
        <v>34558600</v>
      </c>
      <c r="H659" s="2">
        <f t="shared" si="179"/>
        <v>7084513000</v>
      </c>
      <c r="I659">
        <f t="shared" si="173"/>
        <v>-1</v>
      </c>
      <c r="J659" t="str">
        <f t="shared" si="180"/>
        <v/>
      </c>
      <c r="L659">
        <f t="shared" si="174"/>
        <v>1</v>
      </c>
      <c r="M659">
        <f t="shared" si="181"/>
        <v>1</v>
      </c>
      <c r="N659">
        <f t="shared" si="182"/>
        <v>-1</v>
      </c>
      <c r="O659" s="2">
        <f t="shared" si="175"/>
        <v>5000</v>
      </c>
      <c r="P659" s="2">
        <f t="shared" si="183"/>
        <v>5000</v>
      </c>
      <c r="Q659" s="2">
        <f t="shared" si="176"/>
        <v>1030000</v>
      </c>
      <c r="R659" s="2" t="str">
        <f t="shared" si="184"/>
        <v>uri</v>
      </c>
      <c r="S659" s="2" t="str">
        <f t="shared" si="185"/>
        <v>kai</v>
      </c>
      <c r="T659" s="2" t="str">
        <f t="shared" si="186"/>
        <v>uri</v>
      </c>
      <c r="U659" s="2">
        <f t="shared" si="187"/>
        <v>1030000</v>
      </c>
      <c r="V659" s="2">
        <f t="shared" si="188"/>
        <v>1512</v>
      </c>
      <c r="W659" s="2" t="str">
        <f t="shared" si="191"/>
        <v/>
      </c>
      <c r="X659" s="2">
        <f t="shared" si="189"/>
        <v>164.8</v>
      </c>
      <c r="Y659" s="6">
        <f t="shared" si="177"/>
        <v>1025000</v>
      </c>
      <c r="Z659" s="6">
        <f t="shared" si="178"/>
        <v>0</v>
      </c>
      <c r="AA659" s="4">
        <f>SUM(P659:$P$759)+$Z$25</f>
        <v>1230000</v>
      </c>
      <c r="AB659" s="4">
        <f>SUM(V659:$W$759)</f>
        <v>50418.8</v>
      </c>
      <c r="AC659" s="4">
        <f t="shared" si="190"/>
        <v>205000</v>
      </c>
    </row>
    <row r="660" spans="1:29" x14ac:dyDescent="0.15">
      <c r="A660">
        <v>3</v>
      </c>
      <c r="B660" s="1">
        <v>41824</v>
      </c>
      <c r="C660">
        <v>207</v>
      </c>
      <c r="D660">
        <v>208</v>
      </c>
      <c r="E660">
        <v>205</v>
      </c>
      <c r="F660">
        <v>206</v>
      </c>
      <c r="G660">
        <v>105356700</v>
      </c>
      <c r="H660" s="2">
        <f t="shared" si="179"/>
        <v>21703480200</v>
      </c>
      <c r="I660">
        <f t="shared" si="173"/>
        <v>0</v>
      </c>
      <c r="J660" t="str">
        <f t="shared" si="180"/>
        <v>高値割、安値割</v>
      </c>
      <c r="L660">
        <f t="shared" si="174"/>
        <v>0</v>
      </c>
      <c r="M660">
        <f t="shared" si="181"/>
        <v>0</v>
      </c>
      <c r="N660">
        <f t="shared" si="182"/>
        <v>0</v>
      </c>
      <c r="O660" s="2">
        <f t="shared" si="175"/>
        <v>5000</v>
      </c>
      <c r="P660" s="2">
        <f t="shared" si="183"/>
        <v>0</v>
      </c>
      <c r="Q660" s="2">
        <f t="shared" si="176"/>
        <v>1030000</v>
      </c>
      <c r="R660" s="2" t="str">
        <f t="shared" si="184"/>
        <v>kai</v>
      </c>
      <c r="S660" s="2" t="str">
        <f t="shared" si="185"/>
        <v>kai</v>
      </c>
      <c r="T660" s="2" t="str">
        <f t="shared" si="186"/>
        <v>kai</v>
      </c>
      <c r="U660" s="2" t="str">
        <f t="shared" si="187"/>
        <v/>
      </c>
      <c r="V660" s="2" t="str">
        <f t="shared" si="188"/>
        <v/>
      </c>
      <c r="W660" s="2">
        <f t="shared" si="191"/>
        <v>82.4</v>
      </c>
      <c r="X660" s="2" t="str">
        <f t="shared" si="189"/>
        <v/>
      </c>
      <c r="Y660" s="6">
        <f t="shared" si="177"/>
        <v>1030000</v>
      </c>
      <c r="Z660" s="6">
        <f t="shared" si="178"/>
        <v>0</v>
      </c>
      <c r="AA660" s="4">
        <f>SUM(P660:$P$759)+$Z$25</f>
        <v>1225000</v>
      </c>
      <c r="AB660" s="4">
        <f>SUM(V660:$W$759)</f>
        <v>48906.8</v>
      </c>
      <c r="AC660" s="4">
        <f t="shared" si="190"/>
        <v>195000</v>
      </c>
    </row>
    <row r="661" spans="1:29" x14ac:dyDescent="0.15">
      <c r="A661">
        <v>3</v>
      </c>
      <c r="B661" s="1">
        <v>41823</v>
      </c>
      <c r="C661">
        <v>208</v>
      </c>
      <c r="D661">
        <v>209</v>
      </c>
      <c r="E661">
        <v>206</v>
      </c>
      <c r="F661">
        <v>206</v>
      </c>
      <c r="G661">
        <v>79012800</v>
      </c>
      <c r="H661" s="2">
        <f t="shared" si="179"/>
        <v>16276636800</v>
      </c>
      <c r="I661">
        <f t="shared" si="173"/>
        <v>-2</v>
      </c>
      <c r="J661" t="str">
        <f t="shared" si="180"/>
        <v/>
      </c>
      <c r="L661">
        <f t="shared" si="174"/>
        <v>-2</v>
      </c>
      <c r="M661">
        <f t="shared" si="181"/>
        <v>-2</v>
      </c>
      <c r="N661">
        <f t="shared" si="182"/>
        <v>-2</v>
      </c>
      <c r="O661" s="2">
        <f t="shared" si="175"/>
        <v>5000</v>
      </c>
      <c r="P661" s="2">
        <f t="shared" si="183"/>
        <v>-10000</v>
      </c>
      <c r="Q661" s="2">
        <f t="shared" si="176"/>
        <v>1040000</v>
      </c>
      <c r="R661" s="2" t="str">
        <f t="shared" si="184"/>
        <v>kai</v>
      </c>
      <c r="S661" s="2" t="str">
        <f t="shared" si="185"/>
        <v>kai</v>
      </c>
      <c r="T661" s="2" t="str">
        <f t="shared" si="186"/>
        <v>kai</v>
      </c>
      <c r="U661" s="2" t="str">
        <f t="shared" si="187"/>
        <v/>
      </c>
      <c r="V661" s="2" t="str">
        <f t="shared" si="188"/>
        <v/>
      </c>
      <c r="W661" s="2">
        <f t="shared" si="191"/>
        <v>83.2</v>
      </c>
      <c r="X661" s="2" t="str">
        <f t="shared" si="189"/>
        <v/>
      </c>
      <c r="Y661" s="6">
        <f t="shared" si="177"/>
        <v>1030000</v>
      </c>
      <c r="Z661" s="6">
        <f t="shared" si="178"/>
        <v>0</v>
      </c>
      <c r="AA661" s="4">
        <f>SUM(P661:$P$759)+$Z$25</f>
        <v>1225000</v>
      </c>
      <c r="AB661" s="4">
        <f>SUM(V661:$W$759)</f>
        <v>48824.400000000009</v>
      </c>
      <c r="AC661" s="4">
        <f t="shared" si="190"/>
        <v>195000</v>
      </c>
    </row>
    <row r="662" spans="1:29" x14ac:dyDescent="0.15">
      <c r="A662">
        <v>3</v>
      </c>
      <c r="B662" s="1">
        <v>41822</v>
      </c>
      <c r="C662">
        <v>209</v>
      </c>
      <c r="D662">
        <v>209</v>
      </c>
      <c r="E662">
        <v>207</v>
      </c>
      <c r="F662">
        <v>208</v>
      </c>
      <c r="G662">
        <v>81798300</v>
      </c>
      <c r="H662" s="2">
        <f t="shared" si="179"/>
        <v>17014046400</v>
      </c>
      <c r="I662">
        <f t="shared" si="173"/>
        <v>1</v>
      </c>
      <c r="J662" t="str">
        <f t="shared" si="180"/>
        <v/>
      </c>
      <c r="L662">
        <f t="shared" si="174"/>
        <v>1</v>
      </c>
      <c r="M662">
        <f t="shared" si="181"/>
        <v>1</v>
      </c>
      <c r="N662">
        <f t="shared" si="182"/>
        <v>1</v>
      </c>
      <c r="O662" s="2">
        <f t="shared" si="175"/>
        <v>5000</v>
      </c>
      <c r="P662" s="2">
        <f t="shared" si="183"/>
        <v>5000</v>
      </c>
      <c r="Q662" s="2">
        <f t="shared" si="176"/>
        <v>1035000</v>
      </c>
      <c r="R662" s="2" t="str">
        <f t="shared" si="184"/>
        <v>kai</v>
      </c>
      <c r="S662" s="2" t="str">
        <f t="shared" si="185"/>
        <v>kai</v>
      </c>
      <c r="T662" s="2" t="str">
        <f t="shared" si="186"/>
        <v>kai</v>
      </c>
      <c r="U662" s="2" t="str">
        <f t="shared" si="187"/>
        <v/>
      </c>
      <c r="V662" s="2" t="str">
        <f t="shared" si="188"/>
        <v/>
      </c>
      <c r="W662" s="2">
        <f t="shared" si="191"/>
        <v>82.8</v>
      </c>
      <c r="X662" s="2" t="str">
        <f t="shared" si="189"/>
        <v/>
      </c>
      <c r="Y662" s="6">
        <f t="shared" si="177"/>
        <v>1040000</v>
      </c>
      <c r="Z662" s="6">
        <f t="shared" si="178"/>
        <v>0</v>
      </c>
      <c r="AA662" s="4">
        <f>SUM(P662:$P$759)+$Z$25</f>
        <v>1235000</v>
      </c>
      <c r="AB662" s="4">
        <f>SUM(V662:$W$759)</f>
        <v>48741.200000000004</v>
      </c>
      <c r="AC662" s="4">
        <f t="shared" si="190"/>
        <v>195000</v>
      </c>
    </row>
    <row r="663" spans="1:29" x14ac:dyDescent="0.15">
      <c r="A663">
        <v>3</v>
      </c>
      <c r="B663" s="1">
        <v>41821</v>
      </c>
      <c r="C663">
        <v>208</v>
      </c>
      <c r="D663">
        <v>209</v>
      </c>
      <c r="E663">
        <v>206</v>
      </c>
      <c r="F663">
        <v>207</v>
      </c>
      <c r="G663">
        <v>108962400</v>
      </c>
      <c r="H663" s="2">
        <f t="shared" si="179"/>
        <v>22555216800</v>
      </c>
      <c r="I663">
        <f t="shared" si="173"/>
        <v>-1</v>
      </c>
      <c r="J663" t="str">
        <f t="shared" si="180"/>
        <v/>
      </c>
      <c r="L663">
        <f t="shared" si="174"/>
        <v>-1</v>
      </c>
      <c r="M663">
        <f t="shared" si="181"/>
        <v>-1</v>
      </c>
      <c r="N663">
        <f t="shared" si="182"/>
        <v>-1</v>
      </c>
      <c r="O663" s="2">
        <f t="shared" si="175"/>
        <v>5000</v>
      </c>
      <c r="P663" s="2">
        <f t="shared" si="183"/>
        <v>-5000</v>
      </c>
      <c r="Q663" s="2">
        <f t="shared" si="176"/>
        <v>1040000</v>
      </c>
      <c r="R663" s="2" t="str">
        <f t="shared" si="184"/>
        <v>kai</v>
      </c>
      <c r="S663" s="2" t="str">
        <f t="shared" si="185"/>
        <v>kai</v>
      </c>
      <c r="T663" s="2" t="str">
        <f t="shared" si="186"/>
        <v>kai</v>
      </c>
      <c r="U663" s="2" t="str">
        <f t="shared" si="187"/>
        <v/>
      </c>
      <c r="V663" s="2" t="str">
        <f t="shared" si="188"/>
        <v/>
      </c>
      <c r="W663" s="2">
        <f t="shared" si="191"/>
        <v>83.2</v>
      </c>
      <c r="X663" s="2" t="str">
        <f t="shared" si="189"/>
        <v/>
      </c>
      <c r="Y663" s="6">
        <f t="shared" si="177"/>
        <v>1035000</v>
      </c>
      <c r="Z663" s="6">
        <f t="shared" si="178"/>
        <v>0</v>
      </c>
      <c r="AA663" s="4">
        <f>SUM(P663:$P$759)+$Z$25</f>
        <v>1230000</v>
      </c>
      <c r="AB663" s="4">
        <f>SUM(V663:$W$759)</f>
        <v>48658.400000000009</v>
      </c>
      <c r="AC663" s="4">
        <f t="shared" si="190"/>
        <v>195000</v>
      </c>
    </row>
    <row r="664" spans="1:29" x14ac:dyDescent="0.15">
      <c r="A664">
        <v>3</v>
      </c>
      <c r="B664" s="1">
        <v>41820</v>
      </c>
      <c r="C664">
        <v>207</v>
      </c>
      <c r="D664">
        <v>208</v>
      </c>
      <c r="E664">
        <v>206</v>
      </c>
      <c r="F664">
        <v>208</v>
      </c>
      <c r="G664">
        <v>62164100</v>
      </c>
      <c r="H664" s="2">
        <f t="shared" si="179"/>
        <v>12930132800</v>
      </c>
      <c r="I664">
        <f t="shared" si="173"/>
        <v>2</v>
      </c>
      <c r="J664" t="str">
        <f t="shared" si="180"/>
        <v/>
      </c>
      <c r="L664">
        <f t="shared" si="174"/>
        <v>2</v>
      </c>
      <c r="M664">
        <f t="shared" si="181"/>
        <v>2</v>
      </c>
      <c r="N664">
        <f t="shared" si="182"/>
        <v>2</v>
      </c>
      <c r="O664" s="2">
        <f t="shared" si="175"/>
        <v>5000</v>
      </c>
      <c r="P664" s="2">
        <f t="shared" si="183"/>
        <v>10000</v>
      </c>
      <c r="Q664" s="2">
        <f t="shared" si="176"/>
        <v>1030000</v>
      </c>
      <c r="R664" s="2" t="str">
        <f t="shared" si="184"/>
        <v>kai</v>
      </c>
      <c r="S664" s="2" t="str">
        <f t="shared" si="185"/>
        <v>kai</v>
      </c>
      <c r="T664" s="2" t="str">
        <f t="shared" si="186"/>
        <v>kai</v>
      </c>
      <c r="U664" s="2" t="str">
        <f t="shared" si="187"/>
        <v/>
      </c>
      <c r="V664" s="2" t="str">
        <f t="shared" si="188"/>
        <v/>
      </c>
      <c r="W664" s="2">
        <f t="shared" si="191"/>
        <v>82.4</v>
      </c>
      <c r="X664" s="2" t="str">
        <f t="shared" si="189"/>
        <v/>
      </c>
      <c r="Y664" s="6">
        <f t="shared" si="177"/>
        <v>1040000</v>
      </c>
      <c r="Z664" s="6">
        <f t="shared" si="178"/>
        <v>0</v>
      </c>
      <c r="AA664" s="4">
        <f>SUM(P664:$P$759)+$Z$25</f>
        <v>1235000</v>
      </c>
      <c r="AB664" s="4">
        <f>SUM(V664:$W$759)</f>
        <v>48575.200000000004</v>
      </c>
      <c r="AC664" s="4">
        <f t="shared" si="190"/>
        <v>195000</v>
      </c>
    </row>
    <row r="665" spans="1:29" x14ac:dyDescent="0.15">
      <c r="A665">
        <v>3</v>
      </c>
      <c r="B665" s="1">
        <v>41817</v>
      </c>
      <c r="C665">
        <v>208</v>
      </c>
      <c r="D665">
        <v>209</v>
      </c>
      <c r="E665">
        <v>206</v>
      </c>
      <c r="F665">
        <v>206</v>
      </c>
      <c r="G665">
        <v>110399700</v>
      </c>
      <c r="H665" s="2">
        <f t="shared" si="179"/>
        <v>22742338200</v>
      </c>
      <c r="I665">
        <f t="shared" si="173"/>
        <v>-2</v>
      </c>
      <c r="J665" t="str">
        <f t="shared" si="180"/>
        <v/>
      </c>
      <c r="L665">
        <f t="shared" si="174"/>
        <v>-2</v>
      </c>
      <c r="M665">
        <f t="shared" si="181"/>
        <v>-2</v>
      </c>
      <c r="N665">
        <f t="shared" si="182"/>
        <v>2</v>
      </c>
      <c r="O665" s="2">
        <f t="shared" si="175"/>
        <v>5000</v>
      </c>
      <c r="P665" s="2">
        <f t="shared" si="183"/>
        <v>-10000</v>
      </c>
      <c r="Q665" s="2">
        <f t="shared" si="176"/>
        <v>1040000</v>
      </c>
      <c r="R665" s="2" t="str">
        <f t="shared" si="184"/>
        <v>kai</v>
      </c>
      <c r="S665" s="2" t="str">
        <f t="shared" si="185"/>
        <v>uri</v>
      </c>
      <c r="T665" s="2" t="str">
        <f t="shared" si="186"/>
        <v>kai</v>
      </c>
      <c r="U665" s="2" t="str">
        <f t="shared" si="187"/>
        <v/>
      </c>
      <c r="V665" s="2" t="str">
        <f t="shared" si="188"/>
        <v/>
      </c>
      <c r="W665" s="2">
        <f t="shared" si="191"/>
        <v>83.2</v>
      </c>
      <c r="X665" s="2" t="str">
        <f t="shared" si="189"/>
        <v/>
      </c>
      <c r="Y665" s="6">
        <f t="shared" si="177"/>
        <v>1030000</v>
      </c>
      <c r="Z665" s="6">
        <f t="shared" si="178"/>
        <v>0</v>
      </c>
      <c r="AA665" s="4">
        <f>SUM(P665:$P$759)+$Z$25</f>
        <v>1225000</v>
      </c>
      <c r="AB665" s="4">
        <f>SUM(V665:$W$759)</f>
        <v>48492.800000000003</v>
      </c>
      <c r="AC665" s="4">
        <f t="shared" si="190"/>
        <v>195000</v>
      </c>
    </row>
    <row r="666" spans="1:29" x14ac:dyDescent="0.15">
      <c r="A666">
        <v>3</v>
      </c>
      <c r="B666" s="1">
        <v>41816</v>
      </c>
      <c r="C666">
        <v>207</v>
      </c>
      <c r="D666">
        <v>209</v>
      </c>
      <c r="E666">
        <v>207</v>
      </c>
      <c r="F666">
        <v>208</v>
      </c>
      <c r="G666">
        <v>79674300</v>
      </c>
      <c r="H666" s="2">
        <f t="shared" si="179"/>
        <v>16572254400</v>
      </c>
      <c r="I666">
        <f t="shared" ref="I666:I729" si="192">IF(F667="","",F666-F667)</f>
        <v>2</v>
      </c>
      <c r="J666" t="str">
        <f t="shared" si="180"/>
        <v>高値超、安値超</v>
      </c>
      <c r="L666">
        <f t="shared" ref="L666:L729" si="193">IF($M$25&gt;$N$25,M666,N666)</f>
        <v>2</v>
      </c>
      <c r="M666">
        <f t="shared" si="181"/>
        <v>2</v>
      </c>
      <c r="N666">
        <f t="shared" si="182"/>
        <v>2</v>
      </c>
      <c r="O666" s="2">
        <f t="shared" ref="O666:O729" si="194">$B$3*1</f>
        <v>5000</v>
      </c>
      <c r="P666" s="2">
        <f t="shared" si="183"/>
        <v>10000</v>
      </c>
      <c r="Q666" s="2">
        <f t="shared" ref="Q666:Q729" si="195">IF(L667&lt;&gt;"",F667*O666,0)</f>
        <v>1030000</v>
      </c>
      <c r="R666" s="2" t="str">
        <f t="shared" si="184"/>
        <v>kai</v>
      </c>
      <c r="S666" s="2" t="str">
        <f t="shared" si="185"/>
        <v>kai</v>
      </c>
      <c r="T666" s="2" t="str">
        <f t="shared" si="186"/>
        <v>kai</v>
      </c>
      <c r="U666" s="2">
        <f t="shared" si="187"/>
        <v>1030000</v>
      </c>
      <c r="V666" s="2">
        <f t="shared" si="188"/>
        <v>1512</v>
      </c>
      <c r="W666" s="2">
        <f t="shared" si="191"/>
        <v>164.8</v>
      </c>
      <c r="X666" s="2" t="str">
        <f t="shared" si="189"/>
        <v/>
      </c>
      <c r="Y666" s="6">
        <f t="shared" ref="Y666:Y729" si="196">+F666*$B$3</f>
        <v>1040000</v>
      </c>
      <c r="Z666" s="6">
        <f t="shared" ref="Z666:Z729" si="197">IF(AND(Y666&gt;0,Y667=0),Y666,0)</f>
        <v>0</v>
      </c>
      <c r="AA666" s="4">
        <f>SUM(P666:$P$759)+$Z$25</f>
        <v>1235000</v>
      </c>
      <c r="AB666" s="4">
        <f>SUM(V666:$W$759)</f>
        <v>48409.600000000006</v>
      </c>
      <c r="AC666" s="4">
        <f t="shared" si="190"/>
        <v>195000</v>
      </c>
    </row>
    <row r="667" spans="1:29" x14ac:dyDescent="0.15">
      <c r="A667">
        <v>3</v>
      </c>
      <c r="B667" s="1">
        <v>41815</v>
      </c>
      <c r="C667">
        <v>208</v>
      </c>
      <c r="D667">
        <v>208</v>
      </c>
      <c r="E667">
        <v>206</v>
      </c>
      <c r="F667">
        <v>206</v>
      </c>
      <c r="G667">
        <v>76265300</v>
      </c>
      <c r="H667" s="2">
        <f t="shared" ref="H667:H730" si="198">+F667*G667</f>
        <v>15710651800</v>
      </c>
      <c r="I667">
        <f t="shared" si="192"/>
        <v>-2</v>
      </c>
      <c r="J667" t="str">
        <f t="shared" ref="J667:J730" si="199">IF(AND(D667&lt;D668,E667&lt;E668,AVERAGE(H667:H676)&gt;50000000),"高値割、安値割",IF(AND(D667&gt;D668,E667&gt;E668,AVERAGE(H667:H676)&gt;50000000),"高値超、安値超",""))</f>
        <v/>
      </c>
      <c r="L667">
        <f t="shared" si="193"/>
        <v>2</v>
      </c>
      <c r="M667">
        <f t="shared" ref="M667:M730" si="200">IF(F668="",0,IF(J668="高値割、安値割",F668-F667,-F668+F667))</f>
        <v>2</v>
      </c>
      <c r="N667">
        <f t="shared" ref="N667:N730" si="201">IF(F668="",0,IF(J668&lt;&gt;"高値超、安値超",-F668+F667,F668-F667))</f>
        <v>-2</v>
      </c>
      <c r="O667" s="2">
        <f t="shared" si="194"/>
        <v>5000</v>
      </c>
      <c r="P667" s="2">
        <f t="shared" ref="P667:P730" si="202">IF(L667&lt;&gt;"",L667*O667,"")</f>
        <v>10000</v>
      </c>
      <c r="Q667" s="2">
        <f t="shared" si="195"/>
        <v>1040000</v>
      </c>
      <c r="R667" s="2" t="str">
        <f t="shared" ref="R667:R730" si="203">IF(J668="高値割、安値割","uri","kai")</f>
        <v>uri</v>
      </c>
      <c r="S667" s="2" t="str">
        <f t="shared" ref="S667:S730" si="204">IF(J668="高値超、安値超","uri","kai")</f>
        <v>kai</v>
      </c>
      <c r="T667" s="2" t="str">
        <f t="shared" ref="T667:T730" si="205">IF($M$25&gt;$N$25,R667,S667)</f>
        <v>uri</v>
      </c>
      <c r="U667" s="2" t="str">
        <f t="shared" ref="U667:U730" si="206">IF(T667&lt;&gt;T668,Q667*1,"")</f>
        <v/>
      </c>
      <c r="V667" s="2" t="str">
        <f t="shared" ref="V667:V730" si="207">IF(U667="","",IF(U667&lt;$AD$26,$AE$26,IF(U667&lt;$AD$27,$AE$27,IF(U667&lt;$AD$28,$AE$28,IF(U667&lt;$AD$29,$AE$29,IF(U667&lt;$AD$30,$AE$30,IF(U667&lt;$AD$31,$AE$31,$AE$32))))))*2)</f>
        <v/>
      </c>
      <c r="W667" s="2" t="str">
        <f t="shared" si="191"/>
        <v/>
      </c>
      <c r="X667" s="2">
        <f t="shared" ref="X667:X730" si="208">IF(AND(T668&lt;&gt;"uri",T667="uri"),Q667*2%/250*2,IF(AND(T668="uri",T667="uri"),Q667*2%/250,""))</f>
        <v>83.2</v>
      </c>
      <c r="Y667" s="6">
        <f t="shared" si="196"/>
        <v>1030000</v>
      </c>
      <c r="Z667" s="6">
        <f t="shared" si="197"/>
        <v>0</v>
      </c>
      <c r="AA667" s="4">
        <f>SUM(P667:$P$759)+$Z$25</f>
        <v>1225000</v>
      </c>
      <c r="AB667" s="4">
        <f>SUM(V667:$W$759)</f>
        <v>46732.800000000003</v>
      </c>
      <c r="AC667" s="4">
        <f t="shared" ref="AC667:AC730" si="209">+AA667-Y667</f>
        <v>195000</v>
      </c>
    </row>
    <row r="668" spans="1:29" x14ac:dyDescent="0.15">
      <c r="A668">
        <v>3</v>
      </c>
      <c r="B668" s="1">
        <v>41814</v>
      </c>
      <c r="C668">
        <v>207</v>
      </c>
      <c r="D668">
        <v>208</v>
      </c>
      <c r="E668">
        <v>206</v>
      </c>
      <c r="F668">
        <v>208</v>
      </c>
      <c r="G668">
        <v>77558300</v>
      </c>
      <c r="H668" s="2">
        <f t="shared" si="198"/>
        <v>16132126400</v>
      </c>
      <c r="I668">
        <f t="shared" si="192"/>
        <v>0</v>
      </c>
      <c r="J668" t="str">
        <f t="shared" si="199"/>
        <v>高値割、安値割</v>
      </c>
      <c r="L668">
        <f t="shared" si="193"/>
        <v>0</v>
      </c>
      <c r="M668">
        <f t="shared" si="200"/>
        <v>0</v>
      </c>
      <c r="N668">
        <f t="shared" si="201"/>
        <v>0</v>
      </c>
      <c r="O668" s="2">
        <f t="shared" si="194"/>
        <v>5000</v>
      </c>
      <c r="P668" s="2">
        <f t="shared" si="202"/>
        <v>0</v>
      </c>
      <c r="Q668" s="2">
        <f t="shared" si="195"/>
        <v>1040000</v>
      </c>
      <c r="R668" s="2" t="str">
        <f t="shared" si="203"/>
        <v>uri</v>
      </c>
      <c r="S668" s="2" t="str">
        <f t="shared" si="204"/>
        <v>kai</v>
      </c>
      <c r="T668" s="2" t="str">
        <f t="shared" si="205"/>
        <v>uri</v>
      </c>
      <c r="U668" s="2">
        <f t="shared" si="206"/>
        <v>1040000</v>
      </c>
      <c r="V668" s="2">
        <f t="shared" si="207"/>
        <v>1512</v>
      </c>
      <c r="W668" s="2" t="str">
        <f t="shared" si="191"/>
        <v/>
      </c>
      <c r="X668" s="2">
        <f t="shared" si="208"/>
        <v>166.4</v>
      </c>
      <c r="Y668" s="6">
        <f t="shared" si="196"/>
        <v>1040000</v>
      </c>
      <c r="Z668" s="6">
        <f t="shared" si="197"/>
        <v>0</v>
      </c>
      <c r="AA668" s="4">
        <f>SUM(P668:$P$759)+$Z$25</f>
        <v>1215000</v>
      </c>
      <c r="AB668" s="4">
        <f>SUM(V668:$W$759)</f>
        <v>46732.800000000003</v>
      </c>
      <c r="AC668" s="4">
        <f t="shared" si="209"/>
        <v>175000</v>
      </c>
    </row>
    <row r="669" spans="1:29" x14ac:dyDescent="0.15">
      <c r="A669">
        <v>3</v>
      </c>
      <c r="B669" s="1">
        <v>41813</v>
      </c>
      <c r="C669">
        <v>210</v>
      </c>
      <c r="D669">
        <v>210</v>
      </c>
      <c r="E669">
        <v>207</v>
      </c>
      <c r="F669">
        <v>208</v>
      </c>
      <c r="G669">
        <v>124936900</v>
      </c>
      <c r="H669" s="2">
        <f t="shared" si="198"/>
        <v>25986875200</v>
      </c>
      <c r="I669">
        <f t="shared" si="192"/>
        <v>0</v>
      </c>
      <c r="J669" t="str">
        <f t="shared" si="199"/>
        <v>高値割、安値割</v>
      </c>
      <c r="L669">
        <f t="shared" si="193"/>
        <v>0</v>
      </c>
      <c r="M669">
        <f t="shared" si="200"/>
        <v>0</v>
      </c>
      <c r="N669">
        <f t="shared" si="201"/>
        <v>0</v>
      </c>
      <c r="O669" s="2">
        <f t="shared" si="194"/>
        <v>5000</v>
      </c>
      <c r="P669" s="2">
        <f t="shared" si="202"/>
        <v>0</v>
      </c>
      <c r="Q669" s="2">
        <f t="shared" si="195"/>
        <v>1040000</v>
      </c>
      <c r="R669" s="2" t="str">
        <f t="shared" si="203"/>
        <v>kai</v>
      </c>
      <c r="S669" s="2" t="str">
        <f t="shared" si="204"/>
        <v>kai</v>
      </c>
      <c r="T669" s="2" t="str">
        <f t="shared" si="205"/>
        <v>kai</v>
      </c>
      <c r="U669" s="2" t="str">
        <f t="shared" si="206"/>
        <v/>
      </c>
      <c r="V669" s="2" t="str">
        <f t="shared" si="207"/>
        <v/>
      </c>
      <c r="W669" s="2">
        <f t="shared" si="191"/>
        <v>83.2</v>
      </c>
      <c r="X669" s="2" t="str">
        <f t="shared" si="208"/>
        <v/>
      </c>
      <c r="Y669" s="6">
        <f t="shared" si="196"/>
        <v>1040000</v>
      </c>
      <c r="Z669" s="6">
        <f t="shared" si="197"/>
        <v>0</v>
      </c>
      <c r="AA669" s="4">
        <f>SUM(P669:$P$759)+$Z$25</f>
        <v>1215000</v>
      </c>
      <c r="AB669" s="4">
        <f>SUM(V669:$W$759)</f>
        <v>45220.80000000001</v>
      </c>
      <c r="AC669" s="4">
        <f t="shared" si="209"/>
        <v>175000</v>
      </c>
    </row>
    <row r="670" spans="1:29" x14ac:dyDescent="0.15">
      <c r="A670">
        <v>3</v>
      </c>
      <c r="B670" s="1">
        <v>41810</v>
      </c>
      <c r="C670">
        <v>211</v>
      </c>
      <c r="D670">
        <v>212</v>
      </c>
      <c r="E670">
        <v>208</v>
      </c>
      <c r="F670">
        <v>208</v>
      </c>
      <c r="G670">
        <v>267524600</v>
      </c>
      <c r="H670" s="2">
        <f t="shared" si="198"/>
        <v>55645116800</v>
      </c>
      <c r="I670">
        <f t="shared" si="192"/>
        <v>-3</v>
      </c>
      <c r="J670" t="str">
        <f t="shared" si="199"/>
        <v/>
      </c>
      <c r="L670">
        <f t="shared" si="193"/>
        <v>-3</v>
      </c>
      <c r="M670">
        <f t="shared" si="200"/>
        <v>-3</v>
      </c>
      <c r="N670">
        <f t="shared" si="201"/>
        <v>3</v>
      </c>
      <c r="O670" s="2">
        <f t="shared" si="194"/>
        <v>5000</v>
      </c>
      <c r="P670" s="2">
        <f t="shared" si="202"/>
        <v>-15000</v>
      </c>
      <c r="Q670" s="2">
        <f t="shared" si="195"/>
        <v>1055000</v>
      </c>
      <c r="R670" s="2" t="str">
        <f t="shared" si="203"/>
        <v>kai</v>
      </c>
      <c r="S670" s="2" t="str">
        <f t="shared" si="204"/>
        <v>uri</v>
      </c>
      <c r="T670" s="2" t="str">
        <f t="shared" si="205"/>
        <v>kai</v>
      </c>
      <c r="U670" s="2" t="str">
        <f t="shared" si="206"/>
        <v/>
      </c>
      <c r="V670" s="2" t="str">
        <f t="shared" si="207"/>
        <v/>
      </c>
      <c r="W670" s="2">
        <f t="shared" si="191"/>
        <v>84.4</v>
      </c>
      <c r="X670" s="2" t="str">
        <f t="shared" si="208"/>
        <v/>
      </c>
      <c r="Y670" s="6">
        <f t="shared" si="196"/>
        <v>1040000</v>
      </c>
      <c r="Z670" s="6">
        <f t="shared" si="197"/>
        <v>0</v>
      </c>
      <c r="AA670" s="4">
        <f>SUM(P670:$P$759)+$Z$25</f>
        <v>1215000</v>
      </c>
      <c r="AB670" s="4">
        <f>SUM(V670:$W$759)</f>
        <v>45137.600000000006</v>
      </c>
      <c r="AC670" s="4">
        <f t="shared" si="209"/>
        <v>175000</v>
      </c>
    </row>
    <row r="671" spans="1:29" x14ac:dyDescent="0.15">
      <c r="A671">
        <v>3</v>
      </c>
      <c r="B671" s="1">
        <v>41809</v>
      </c>
      <c r="C671">
        <v>208</v>
      </c>
      <c r="D671">
        <v>211</v>
      </c>
      <c r="E671">
        <v>208</v>
      </c>
      <c r="F671">
        <v>211</v>
      </c>
      <c r="G671">
        <v>190923100</v>
      </c>
      <c r="H671" s="2">
        <f t="shared" si="198"/>
        <v>40284774100</v>
      </c>
      <c r="I671">
        <f t="shared" si="192"/>
        <v>2</v>
      </c>
      <c r="J671" t="str">
        <f t="shared" si="199"/>
        <v>高値超、安値超</v>
      </c>
      <c r="L671">
        <f t="shared" si="193"/>
        <v>2</v>
      </c>
      <c r="M671">
        <f t="shared" si="200"/>
        <v>2</v>
      </c>
      <c r="N671">
        <f t="shared" si="201"/>
        <v>2</v>
      </c>
      <c r="O671" s="2">
        <f t="shared" si="194"/>
        <v>5000</v>
      </c>
      <c r="P671" s="2">
        <f t="shared" si="202"/>
        <v>10000</v>
      </c>
      <c r="Q671" s="2">
        <f t="shared" si="195"/>
        <v>1045000</v>
      </c>
      <c r="R671" s="2" t="str">
        <f t="shared" si="203"/>
        <v>kai</v>
      </c>
      <c r="S671" s="2" t="str">
        <f t="shared" si="204"/>
        <v>kai</v>
      </c>
      <c r="T671" s="2" t="str">
        <f t="shared" si="205"/>
        <v>kai</v>
      </c>
      <c r="U671" s="2" t="str">
        <f t="shared" si="206"/>
        <v/>
      </c>
      <c r="V671" s="2" t="str">
        <f t="shared" si="207"/>
        <v/>
      </c>
      <c r="W671" s="2">
        <f t="shared" si="191"/>
        <v>83.6</v>
      </c>
      <c r="X671" s="2" t="str">
        <f t="shared" si="208"/>
        <v/>
      </c>
      <c r="Y671" s="6">
        <f t="shared" si="196"/>
        <v>1055000</v>
      </c>
      <c r="Z671" s="6">
        <f t="shared" si="197"/>
        <v>0</v>
      </c>
      <c r="AA671" s="4">
        <f>SUM(P671:$P$759)+$Z$25</f>
        <v>1230000</v>
      </c>
      <c r="AB671" s="4">
        <f>SUM(V671:$W$759)</f>
        <v>45053.200000000004</v>
      </c>
      <c r="AC671" s="4">
        <f t="shared" si="209"/>
        <v>175000</v>
      </c>
    </row>
    <row r="672" spans="1:29" x14ac:dyDescent="0.15">
      <c r="A672">
        <v>3</v>
      </c>
      <c r="B672" s="1">
        <v>41808</v>
      </c>
      <c r="C672">
        <v>207</v>
      </c>
      <c r="D672">
        <v>210</v>
      </c>
      <c r="E672">
        <v>207</v>
      </c>
      <c r="F672">
        <v>209</v>
      </c>
      <c r="G672">
        <v>90869900</v>
      </c>
      <c r="H672" s="2">
        <f t="shared" si="198"/>
        <v>18991809100</v>
      </c>
      <c r="I672">
        <f t="shared" si="192"/>
        <v>2</v>
      </c>
      <c r="J672" t="str">
        <f t="shared" si="199"/>
        <v/>
      </c>
      <c r="L672">
        <f t="shared" si="193"/>
        <v>2</v>
      </c>
      <c r="M672">
        <f t="shared" si="200"/>
        <v>2</v>
      </c>
      <c r="N672">
        <f t="shared" si="201"/>
        <v>2</v>
      </c>
      <c r="O672" s="2">
        <f t="shared" si="194"/>
        <v>5000</v>
      </c>
      <c r="P672" s="2">
        <f t="shared" si="202"/>
        <v>10000</v>
      </c>
      <c r="Q672" s="2">
        <f t="shared" si="195"/>
        <v>1035000</v>
      </c>
      <c r="R672" s="2" t="str">
        <f t="shared" si="203"/>
        <v>kai</v>
      </c>
      <c r="S672" s="2" t="str">
        <f t="shared" si="204"/>
        <v>kai</v>
      </c>
      <c r="T672" s="2" t="str">
        <f t="shared" si="205"/>
        <v>kai</v>
      </c>
      <c r="U672" s="2" t="str">
        <f t="shared" si="206"/>
        <v/>
      </c>
      <c r="V672" s="2" t="str">
        <f t="shared" si="207"/>
        <v/>
      </c>
      <c r="W672" s="2">
        <f t="shared" si="191"/>
        <v>82.8</v>
      </c>
      <c r="X672" s="2" t="str">
        <f t="shared" si="208"/>
        <v/>
      </c>
      <c r="Y672" s="6">
        <f t="shared" si="196"/>
        <v>1045000</v>
      </c>
      <c r="Z672" s="6">
        <f t="shared" si="197"/>
        <v>0</v>
      </c>
      <c r="AA672" s="4">
        <f>SUM(P672:$P$759)+$Z$25</f>
        <v>1220000</v>
      </c>
      <c r="AB672" s="4">
        <f>SUM(V672:$W$759)</f>
        <v>44969.600000000006</v>
      </c>
      <c r="AC672" s="4">
        <f t="shared" si="209"/>
        <v>175000</v>
      </c>
    </row>
    <row r="673" spans="1:29" x14ac:dyDescent="0.15">
      <c r="A673">
        <v>3</v>
      </c>
      <c r="B673" s="1">
        <v>41807</v>
      </c>
      <c r="C673">
        <v>208</v>
      </c>
      <c r="D673">
        <v>210</v>
      </c>
      <c r="E673">
        <v>207</v>
      </c>
      <c r="F673">
        <v>207</v>
      </c>
      <c r="G673">
        <v>57658200</v>
      </c>
      <c r="H673" s="2">
        <f t="shared" si="198"/>
        <v>11935247400</v>
      </c>
      <c r="I673">
        <f t="shared" si="192"/>
        <v>-2</v>
      </c>
      <c r="J673" t="str">
        <f t="shared" si="199"/>
        <v/>
      </c>
      <c r="L673">
        <f t="shared" si="193"/>
        <v>-2</v>
      </c>
      <c r="M673">
        <f t="shared" si="200"/>
        <v>-2</v>
      </c>
      <c r="N673">
        <f t="shared" si="201"/>
        <v>-2</v>
      </c>
      <c r="O673" s="2">
        <f t="shared" si="194"/>
        <v>5000</v>
      </c>
      <c r="P673" s="2">
        <f t="shared" si="202"/>
        <v>-10000</v>
      </c>
      <c r="Q673" s="2">
        <f t="shared" si="195"/>
        <v>1045000</v>
      </c>
      <c r="R673" s="2" t="str">
        <f t="shared" si="203"/>
        <v>kai</v>
      </c>
      <c r="S673" s="2" t="str">
        <f t="shared" si="204"/>
        <v>kai</v>
      </c>
      <c r="T673" s="2" t="str">
        <f t="shared" si="205"/>
        <v>kai</v>
      </c>
      <c r="U673" s="2" t="str">
        <f t="shared" si="206"/>
        <v/>
      </c>
      <c r="V673" s="2" t="str">
        <f t="shared" si="207"/>
        <v/>
      </c>
      <c r="W673" s="2">
        <f t="shared" ref="W673:W736" si="210">IF(AND(T674&lt;&gt;"kai",T673="kai"),Q673*2%/250*2,IF(AND(T674="kai",T673="kai"),Q673*2%/250,""))</f>
        <v>83.6</v>
      </c>
      <c r="X673" s="2" t="str">
        <f t="shared" si="208"/>
        <v/>
      </c>
      <c r="Y673" s="6">
        <f t="shared" si="196"/>
        <v>1035000</v>
      </c>
      <c r="Z673" s="6">
        <f t="shared" si="197"/>
        <v>0</v>
      </c>
      <c r="AA673" s="4">
        <f>SUM(P673:$P$759)+$Z$25</f>
        <v>1210000</v>
      </c>
      <c r="AB673" s="4">
        <f>SUM(V673:$W$759)</f>
        <v>44886.80000000001</v>
      </c>
      <c r="AC673" s="4">
        <f t="shared" si="209"/>
        <v>175000</v>
      </c>
    </row>
    <row r="674" spans="1:29" x14ac:dyDescent="0.15">
      <c r="A674">
        <v>3</v>
      </c>
      <c r="B674" s="1">
        <v>41806</v>
      </c>
      <c r="C674">
        <v>210</v>
      </c>
      <c r="D674">
        <v>211</v>
      </c>
      <c r="E674">
        <v>207</v>
      </c>
      <c r="F674">
        <v>209</v>
      </c>
      <c r="G674">
        <v>109549800</v>
      </c>
      <c r="H674" s="2">
        <f t="shared" si="198"/>
        <v>22895908200</v>
      </c>
      <c r="I674">
        <f t="shared" si="192"/>
        <v>-1</v>
      </c>
      <c r="J674" t="str">
        <f t="shared" si="199"/>
        <v/>
      </c>
      <c r="L674">
        <f t="shared" si="193"/>
        <v>-1</v>
      </c>
      <c r="M674">
        <f t="shared" si="200"/>
        <v>-1</v>
      </c>
      <c r="N674">
        <f t="shared" si="201"/>
        <v>-1</v>
      </c>
      <c r="O674" s="2">
        <f t="shared" si="194"/>
        <v>5000</v>
      </c>
      <c r="P674" s="2">
        <f t="shared" si="202"/>
        <v>-5000</v>
      </c>
      <c r="Q674" s="2">
        <f t="shared" si="195"/>
        <v>1050000</v>
      </c>
      <c r="R674" s="2" t="str">
        <f t="shared" si="203"/>
        <v>kai</v>
      </c>
      <c r="S674" s="2" t="str">
        <f t="shared" si="204"/>
        <v>kai</v>
      </c>
      <c r="T674" s="2" t="str">
        <f t="shared" si="205"/>
        <v>kai</v>
      </c>
      <c r="U674" s="2" t="str">
        <f t="shared" si="206"/>
        <v/>
      </c>
      <c r="V674" s="2" t="str">
        <f t="shared" si="207"/>
        <v/>
      </c>
      <c r="W674" s="2">
        <f t="shared" si="210"/>
        <v>84</v>
      </c>
      <c r="X674" s="2" t="str">
        <f t="shared" si="208"/>
        <v/>
      </c>
      <c r="Y674" s="6">
        <f t="shared" si="196"/>
        <v>1045000</v>
      </c>
      <c r="Z674" s="6">
        <f t="shared" si="197"/>
        <v>0</v>
      </c>
      <c r="AA674" s="4">
        <f>SUM(P674:$P$759)+$Z$25</f>
        <v>1220000</v>
      </c>
      <c r="AB674" s="4">
        <f>SUM(V674:$W$759)</f>
        <v>44803.200000000004</v>
      </c>
      <c r="AC674" s="4">
        <f t="shared" si="209"/>
        <v>175000</v>
      </c>
    </row>
    <row r="675" spans="1:29" x14ac:dyDescent="0.15">
      <c r="A675">
        <v>3</v>
      </c>
      <c r="B675" s="1">
        <v>41803</v>
      </c>
      <c r="C675">
        <v>207</v>
      </c>
      <c r="D675">
        <v>210</v>
      </c>
      <c r="E675">
        <v>207</v>
      </c>
      <c r="F675">
        <v>210</v>
      </c>
      <c r="G675">
        <v>128857700</v>
      </c>
      <c r="H675" s="2">
        <f t="shared" si="198"/>
        <v>27060117000</v>
      </c>
      <c r="I675">
        <f t="shared" si="192"/>
        <v>1</v>
      </c>
      <c r="J675" t="str">
        <f t="shared" si="199"/>
        <v/>
      </c>
      <c r="L675">
        <f t="shared" si="193"/>
        <v>1</v>
      </c>
      <c r="M675">
        <f t="shared" si="200"/>
        <v>1</v>
      </c>
      <c r="N675">
        <f t="shared" si="201"/>
        <v>-1</v>
      </c>
      <c r="O675" s="2">
        <f t="shared" si="194"/>
        <v>5000</v>
      </c>
      <c r="P675" s="2">
        <f t="shared" si="202"/>
        <v>5000</v>
      </c>
      <c r="Q675" s="2">
        <f t="shared" si="195"/>
        <v>1045000</v>
      </c>
      <c r="R675" s="2" t="str">
        <f t="shared" si="203"/>
        <v>kai</v>
      </c>
      <c r="S675" s="2" t="str">
        <f t="shared" si="204"/>
        <v>uri</v>
      </c>
      <c r="T675" s="2" t="str">
        <f t="shared" si="205"/>
        <v>kai</v>
      </c>
      <c r="U675" s="2" t="str">
        <f t="shared" si="206"/>
        <v/>
      </c>
      <c r="V675" s="2" t="str">
        <f t="shared" si="207"/>
        <v/>
      </c>
      <c r="W675" s="2">
        <f t="shared" si="210"/>
        <v>83.6</v>
      </c>
      <c r="X675" s="2" t="str">
        <f t="shared" si="208"/>
        <v/>
      </c>
      <c r="Y675" s="6">
        <f t="shared" si="196"/>
        <v>1050000</v>
      </c>
      <c r="Z675" s="6">
        <f t="shared" si="197"/>
        <v>0</v>
      </c>
      <c r="AA675" s="4">
        <f>SUM(P675:$P$759)+$Z$25</f>
        <v>1225000</v>
      </c>
      <c r="AB675" s="4">
        <f>SUM(V675:$W$759)</f>
        <v>44719.200000000004</v>
      </c>
      <c r="AC675" s="4">
        <f t="shared" si="209"/>
        <v>175000</v>
      </c>
    </row>
    <row r="676" spans="1:29" x14ac:dyDescent="0.15">
      <c r="A676">
        <v>3</v>
      </c>
      <c r="B676" s="1">
        <v>41802</v>
      </c>
      <c r="C676">
        <v>207</v>
      </c>
      <c r="D676">
        <v>210</v>
      </c>
      <c r="E676">
        <v>206</v>
      </c>
      <c r="F676">
        <v>209</v>
      </c>
      <c r="G676">
        <v>160714700</v>
      </c>
      <c r="H676" s="2">
        <f t="shared" si="198"/>
        <v>33589372300</v>
      </c>
      <c r="I676">
        <f t="shared" si="192"/>
        <v>1</v>
      </c>
      <c r="J676" t="str">
        <f t="shared" si="199"/>
        <v>高値超、安値超</v>
      </c>
      <c r="L676">
        <f t="shared" si="193"/>
        <v>1</v>
      </c>
      <c r="M676">
        <f t="shared" si="200"/>
        <v>1</v>
      </c>
      <c r="N676">
        <f t="shared" si="201"/>
        <v>1</v>
      </c>
      <c r="O676" s="2">
        <f t="shared" si="194"/>
        <v>5000</v>
      </c>
      <c r="P676" s="2">
        <f t="shared" si="202"/>
        <v>5000</v>
      </c>
      <c r="Q676" s="2">
        <f t="shared" si="195"/>
        <v>1040000</v>
      </c>
      <c r="R676" s="2" t="str">
        <f t="shared" si="203"/>
        <v>kai</v>
      </c>
      <c r="S676" s="2" t="str">
        <f t="shared" si="204"/>
        <v>kai</v>
      </c>
      <c r="T676" s="2" t="str">
        <f t="shared" si="205"/>
        <v>kai</v>
      </c>
      <c r="U676" s="2" t="str">
        <f t="shared" si="206"/>
        <v/>
      </c>
      <c r="V676" s="2" t="str">
        <f t="shared" si="207"/>
        <v/>
      </c>
      <c r="W676" s="2">
        <f t="shared" si="210"/>
        <v>83.2</v>
      </c>
      <c r="X676" s="2" t="str">
        <f t="shared" si="208"/>
        <v/>
      </c>
      <c r="Y676" s="6">
        <f t="shared" si="196"/>
        <v>1045000</v>
      </c>
      <c r="Z676" s="6">
        <f t="shared" si="197"/>
        <v>0</v>
      </c>
      <c r="AA676" s="4">
        <f>SUM(P676:$P$759)+$Z$25</f>
        <v>1220000</v>
      </c>
      <c r="AB676" s="4">
        <f>SUM(V676:$W$759)</f>
        <v>44635.600000000006</v>
      </c>
      <c r="AC676" s="4">
        <f t="shared" si="209"/>
        <v>175000</v>
      </c>
    </row>
    <row r="677" spans="1:29" x14ac:dyDescent="0.15">
      <c r="A677">
        <v>3</v>
      </c>
      <c r="B677" s="1">
        <v>41801</v>
      </c>
      <c r="C677">
        <v>206</v>
      </c>
      <c r="D677">
        <v>208</v>
      </c>
      <c r="E677">
        <v>205</v>
      </c>
      <c r="F677">
        <v>208</v>
      </c>
      <c r="G677">
        <v>56185900</v>
      </c>
      <c r="H677" s="2">
        <f t="shared" si="198"/>
        <v>11686667200</v>
      </c>
      <c r="I677">
        <f t="shared" si="192"/>
        <v>2</v>
      </c>
      <c r="J677" t="str">
        <f t="shared" si="199"/>
        <v/>
      </c>
      <c r="L677">
        <f t="shared" si="193"/>
        <v>2</v>
      </c>
      <c r="M677">
        <f t="shared" si="200"/>
        <v>2</v>
      </c>
      <c r="N677">
        <f t="shared" si="201"/>
        <v>2</v>
      </c>
      <c r="O677" s="2">
        <f t="shared" si="194"/>
        <v>5000</v>
      </c>
      <c r="P677" s="2">
        <f t="shared" si="202"/>
        <v>10000</v>
      </c>
      <c r="Q677" s="2">
        <f t="shared" si="195"/>
        <v>1030000</v>
      </c>
      <c r="R677" s="2" t="str">
        <f t="shared" si="203"/>
        <v>kai</v>
      </c>
      <c r="S677" s="2" t="str">
        <f t="shared" si="204"/>
        <v>kai</v>
      </c>
      <c r="T677" s="2" t="str">
        <f t="shared" si="205"/>
        <v>kai</v>
      </c>
      <c r="U677" s="2" t="str">
        <f t="shared" si="206"/>
        <v/>
      </c>
      <c r="V677" s="2" t="str">
        <f t="shared" si="207"/>
        <v/>
      </c>
      <c r="W677" s="2">
        <f t="shared" si="210"/>
        <v>82.4</v>
      </c>
      <c r="X677" s="2" t="str">
        <f t="shared" si="208"/>
        <v/>
      </c>
      <c r="Y677" s="6">
        <f t="shared" si="196"/>
        <v>1040000</v>
      </c>
      <c r="Z677" s="6">
        <f t="shared" si="197"/>
        <v>0</v>
      </c>
      <c r="AA677" s="4">
        <f>SUM(P677:$P$759)+$Z$25</f>
        <v>1215000</v>
      </c>
      <c r="AB677" s="4">
        <f>SUM(V677:$W$759)</f>
        <v>44552.400000000009</v>
      </c>
      <c r="AC677" s="4">
        <f t="shared" si="209"/>
        <v>175000</v>
      </c>
    </row>
    <row r="678" spans="1:29" x14ac:dyDescent="0.15">
      <c r="A678">
        <v>3</v>
      </c>
      <c r="B678" s="1">
        <v>41800</v>
      </c>
      <c r="C678">
        <v>206</v>
      </c>
      <c r="D678">
        <v>209</v>
      </c>
      <c r="E678">
        <v>205</v>
      </c>
      <c r="F678">
        <v>206</v>
      </c>
      <c r="G678">
        <v>111973000</v>
      </c>
      <c r="H678" s="2">
        <f t="shared" si="198"/>
        <v>23066438000</v>
      </c>
      <c r="I678">
        <f t="shared" si="192"/>
        <v>0</v>
      </c>
      <c r="J678" t="str">
        <f t="shared" si="199"/>
        <v/>
      </c>
      <c r="L678">
        <f t="shared" si="193"/>
        <v>0</v>
      </c>
      <c r="M678">
        <f t="shared" si="200"/>
        <v>0</v>
      </c>
      <c r="N678">
        <f t="shared" si="201"/>
        <v>0</v>
      </c>
      <c r="O678" s="2">
        <f t="shared" si="194"/>
        <v>5000</v>
      </c>
      <c r="P678" s="2">
        <f t="shared" si="202"/>
        <v>0</v>
      </c>
      <c r="Q678" s="2">
        <f t="shared" si="195"/>
        <v>1030000</v>
      </c>
      <c r="R678" s="2" t="str">
        <f t="shared" si="203"/>
        <v>kai</v>
      </c>
      <c r="S678" s="2" t="str">
        <f t="shared" si="204"/>
        <v>uri</v>
      </c>
      <c r="T678" s="2" t="str">
        <f t="shared" si="205"/>
        <v>kai</v>
      </c>
      <c r="U678" s="2" t="str">
        <f t="shared" si="206"/>
        <v/>
      </c>
      <c r="V678" s="2" t="str">
        <f t="shared" si="207"/>
        <v/>
      </c>
      <c r="W678" s="2">
        <f t="shared" si="210"/>
        <v>82.4</v>
      </c>
      <c r="X678" s="2" t="str">
        <f t="shared" si="208"/>
        <v/>
      </c>
      <c r="Y678" s="6">
        <f t="shared" si="196"/>
        <v>1030000</v>
      </c>
      <c r="Z678" s="6">
        <f t="shared" si="197"/>
        <v>0</v>
      </c>
      <c r="AA678" s="4">
        <f>SUM(P678:$P$759)+$Z$25</f>
        <v>1205000</v>
      </c>
      <c r="AB678" s="4">
        <f>SUM(V678:$W$759)</f>
        <v>44470</v>
      </c>
      <c r="AC678" s="4">
        <f t="shared" si="209"/>
        <v>175000</v>
      </c>
    </row>
    <row r="679" spans="1:29" x14ac:dyDescent="0.15">
      <c r="A679">
        <v>3</v>
      </c>
      <c r="B679" s="1">
        <v>41799</v>
      </c>
      <c r="C679">
        <v>206</v>
      </c>
      <c r="D679">
        <v>207</v>
      </c>
      <c r="E679">
        <v>205</v>
      </c>
      <c r="F679">
        <v>206</v>
      </c>
      <c r="G679">
        <v>77745000</v>
      </c>
      <c r="H679" s="2">
        <f t="shared" si="198"/>
        <v>16015470000</v>
      </c>
      <c r="I679">
        <f t="shared" si="192"/>
        <v>1</v>
      </c>
      <c r="J679" t="str">
        <f t="shared" si="199"/>
        <v>高値超、安値超</v>
      </c>
      <c r="L679">
        <f t="shared" si="193"/>
        <v>1</v>
      </c>
      <c r="M679">
        <f t="shared" si="200"/>
        <v>1</v>
      </c>
      <c r="N679">
        <f t="shared" si="201"/>
        <v>-1</v>
      </c>
      <c r="O679" s="2">
        <f t="shared" si="194"/>
        <v>5000</v>
      </c>
      <c r="P679" s="2">
        <f t="shared" si="202"/>
        <v>5000</v>
      </c>
      <c r="Q679" s="2">
        <f t="shared" si="195"/>
        <v>1025000</v>
      </c>
      <c r="R679" s="2" t="str">
        <f t="shared" si="203"/>
        <v>kai</v>
      </c>
      <c r="S679" s="2" t="str">
        <f t="shared" si="204"/>
        <v>uri</v>
      </c>
      <c r="T679" s="2" t="str">
        <f t="shared" si="205"/>
        <v>kai</v>
      </c>
      <c r="U679" s="2" t="str">
        <f t="shared" si="206"/>
        <v/>
      </c>
      <c r="V679" s="2" t="str">
        <f t="shared" si="207"/>
        <v/>
      </c>
      <c r="W679" s="2">
        <f t="shared" si="210"/>
        <v>82</v>
      </c>
      <c r="X679" s="2" t="str">
        <f t="shared" si="208"/>
        <v/>
      </c>
      <c r="Y679" s="6">
        <f t="shared" si="196"/>
        <v>1030000</v>
      </c>
      <c r="Z679" s="6">
        <f t="shared" si="197"/>
        <v>0</v>
      </c>
      <c r="AA679" s="4">
        <f>SUM(P679:$P$759)+$Z$25</f>
        <v>1205000</v>
      </c>
      <c r="AB679" s="4">
        <f>SUM(V679:$W$759)</f>
        <v>44387.600000000006</v>
      </c>
      <c r="AC679" s="4">
        <f t="shared" si="209"/>
        <v>175000</v>
      </c>
    </row>
    <row r="680" spans="1:29" x14ac:dyDescent="0.15">
      <c r="A680">
        <v>3</v>
      </c>
      <c r="B680" s="1">
        <v>41796</v>
      </c>
      <c r="C680">
        <v>205</v>
      </c>
      <c r="D680">
        <v>206</v>
      </c>
      <c r="E680">
        <v>204</v>
      </c>
      <c r="F680">
        <v>205</v>
      </c>
      <c r="G680">
        <v>106903400</v>
      </c>
      <c r="H680" s="2">
        <f t="shared" si="198"/>
        <v>21915197000</v>
      </c>
      <c r="I680">
        <f t="shared" si="192"/>
        <v>1</v>
      </c>
      <c r="J680" t="str">
        <f t="shared" si="199"/>
        <v>高値超、安値超</v>
      </c>
      <c r="L680">
        <f t="shared" si="193"/>
        <v>1</v>
      </c>
      <c r="M680">
        <f t="shared" si="200"/>
        <v>1</v>
      </c>
      <c r="N680">
        <f t="shared" si="201"/>
        <v>1</v>
      </c>
      <c r="O680" s="2">
        <f t="shared" si="194"/>
        <v>5000</v>
      </c>
      <c r="P680" s="2">
        <f t="shared" si="202"/>
        <v>5000</v>
      </c>
      <c r="Q680" s="2">
        <f t="shared" si="195"/>
        <v>1020000</v>
      </c>
      <c r="R680" s="2" t="str">
        <f t="shared" si="203"/>
        <v>kai</v>
      </c>
      <c r="S680" s="2" t="str">
        <f t="shared" si="204"/>
        <v>kai</v>
      </c>
      <c r="T680" s="2" t="str">
        <f t="shared" si="205"/>
        <v>kai</v>
      </c>
      <c r="U680" s="2" t="str">
        <f t="shared" si="206"/>
        <v/>
      </c>
      <c r="V680" s="2" t="str">
        <f t="shared" si="207"/>
        <v/>
      </c>
      <c r="W680" s="2">
        <f t="shared" si="210"/>
        <v>81.599999999999994</v>
      </c>
      <c r="X680" s="2" t="str">
        <f t="shared" si="208"/>
        <v/>
      </c>
      <c r="Y680" s="6">
        <f t="shared" si="196"/>
        <v>1025000</v>
      </c>
      <c r="Z680" s="6">
        <f t="shared" si="197"/>
        <v>0</v>
      </c>
      <c r="AA680" s="4">
        <f>SUM(P680:$P$759)+$Z$25</f>
        <v>1200000</v>
      </c>
      <c r="AB680" s="4">
        <f>SUM(V680:$W$759)</f>
        <v>44305.600000000006</v>
      </c>
      <c r="AC680" s="4">
        <f t="shared" si="209"/>
        <v>175000</v>
      </c>
    </row>
    <row r="681" spans="1:29" x14ac:dyDescent="0.15">
      <c r="A681">
        <v>3</v>
      </c>
      <c r="B681" s="1">
        <v>41795</v>
      </c>
      <c r="C681">
        <v>203</v>
      </c>
      <c r="D681">
        <v>204</v>
      </c>
      <c r="E681">
        <v>202</v>
      </c>
      <c r="F681">
        <v>204</v>
      </c>
      <c r="G681">
        <v>51638500</v>
      </c>
      <c r="H681" s="2">
        <f t="shared" si="198"/>
        <v>10534254000</v>
      </c>
      <c r="I681">
        <f t="shared" si="192"/>
        <v>0</v>
      </c>
      <c r="J681" t="str">
        <f t="shared" si="199"/>
        <v/>
      </c>
      <c r="L681">
        <f t="shared" si="193"/>
        <v>0</v>
      </c>
      <c r="M681">
        <f t="shared" si="200"/>
        <v>0</v>
      </c>
      <c r="N681">
        <f t="shared" si="201"/>
        <v>0</v>
      </c>
      <c r="O681" s="2">
        <f t="shared" si="194"/>
        <v>5000</v>
      </c>
      <c r="P681" s="2">
        <f t="shared" si="202"/>
        <v>0</v>
      </c>
      <c r="Q681" s="2">
        <f t="shared" si="195"/>
        <v>1020000</v>
      </c>
      <c r="R681" s="2" t="str">
        <f t="shared" si="203"/>
        <v>kai</v>
      </c>
      <c r="S681" s="2" t="str">
        <f t="shared" si="204"/>
        <v>kai</v>
      </c>
      <c r="T681" s="2" t="str">
        <f t="shared" si="205"/>
        <v>kai</v>
      </c>
      <c r="U681" s="2" t="str">
        <f t="shared" si="206"/>
        <v/>
      </c>
      <c r="V681" s="2" t="str">
        <f t="shared" si="207"/>
        <v/>
      </c>
      <c r="W681" s="2">
        <f t="shared" si="210"/>
        <v>81.599999999999994</v>
      </c>
      <c r="X681" s="2" t="str">
        <f t="shared" si="208"/>
        <v/>
      </c>
      <c r="Y681" s="6">
        <f t="shared" si="196"/>
        <v>1020000</v>
      </c>
      <c r="Z681" s="6">
        <f t="shared" si="197"/>
        <v>0</v>
      </c>
      <c r="AA681" s="4">
        <f>SUM(P681:$P$759)+$Z$25</f>
        <v>1195000</v>
      </c>
      <c r="AB681" s="4">
        <f>SUM(V681:$W$759)</f>
        <v>44224</v>
      </c>
      <c r="AC681" s="4">
        <f t="shared" si="209"/>
        <v>175000</v>
      </c>
    </row>
    <row r="682" spans="1:29" x14ac:dyDescent="0.15">
      <c r="A682">
        <v>3</v>
      </c>
      <c r="B682" s="1">
        <v>41794</v>
      </c>
      <c r="C682">
        <v>204</v>
      </c>
      <c r="D682">
        <v>205</v>
      </c>
      <c r="E682">
        <v>202</v>
      </c>
      <c r="F682">
        <v>204</v>
      </c>
      <c r="G682">
        <v>81817000</v>
      </c>
      <c r="H682" s="2">
        <f t="shared" si="198"/>
        <v>16690668000</v>
      </c>
      <c r="I682">
        <f t="shared" si="192"/>
        <v>-1</v>
      </c>
      <c r="J682" t="str">
        <f t="shared" si="199"/>
        <v/>
      </c>
      <c r="L682">
        <f t="shared" si="193"/>
        <v>-1</v>
      </c>
      <c r="M682">
        <f t="shared" si="200"/>
        <v>-1</v>
      </c>
      <c r="N682">
        <f t="shared" si="201"/>
        <v>1</v>
      </c>
      <c r="O682" s="2">
        <f t="shared" si="194"/>
        <v>5000</v>
      </c>
      <c r="P682" s="2">
        <f t="shared" si="202"/>
        <v>-5000</v>
      </c>
      <c r="Q682" s="2">
        <f t="shared" si="195"/>
        <v>1025000</v>
      </c>
      <c r="R682" s="2" t="str">
        <f t="shared" si="203"/>
        <v>kai</v>
      </c>
      <c r="S682" s="2" t="str">
        <f t="shared" si="204"/>
        <v>uri</v>
      </c>
      <c r="T682" s="2" t="str">
        <f t="shared" si="205"/>
        <v>kai</v>
      </c>
      <c r="U682" s="2" t="str">
        <f t="shared" si="206"/>
        <v/>
      </c>
      <c r="V682" s="2" t="str">
        <f t="shared" si="207"/>
        <v/>
      </c>
      <c r="W682" s="2">
        <f t="shared" si="210"/>
        <v>82</v>
      </c>
      <c r="X682" s="2" t="str">
        <f t="shared" si="208"/>
        <v/>
      </c>
      <c r="Y682" s="6">
        <f t="shared" si="196"/>
        <v>1020000</v>
      </c>
      <c r="Z682" s="6">
        <f t="shared" si="197"/>
        <v>0</v>
      </c>
      <c r="AA682" s="4">
        <f>SUM(P682:$P$759)+$Z$25</f>
        <v>1195000</v>
      </c>
      <c r="AB682" s="4">
        <f>SUM(V682:$W$759)</f>
        <v>44142.400000000009</v>
      </c>
      <c r="AC682" s="4">
        <f t="shared" si="209"/>
        <v>175000</v>
      </c>
    </row>
    <row r="683" spans="1:29" x14ac:dyDescent="0.15">
      <c r="A683">
        <v>3</v>
      </c>
      <c r="B683" s="1">
        <v>41793</v>
      </c>
      <c r="C683">
        <v>202</v>
      </c>
      <c r="D683">
        <v>206</v>
      </c>
      <c r="E683">
        <v>202</v>
      </c>
      <c r="F683">
        <v>205</v>
      </c>
      <c r="G683">
        <v>170943700</v>
      </c>
      <c r="H683" s="2">
        <f t="shared" si="198"/>
        <v>35043458500</v>
      </c>
      <c r="I683">
        <f t="shared" si="192"/>
        <v>4</v>
      </c>
      <c r="J683" t="str">
        <f t="shared" si="199"/>
        <v>高値超、安値超</v>
      </c>
      <c r="L683">
        <f t="shared" si="193"/>
        <v>4</v>
      </c>
      <c r="M683">
        <f t="shared" si="200"/>
        <v>4</v>
      </c>
      <c r="N683">
        <f t="shared" si="201"/>
        <v>-4</v>
      </c>
      <c r="O683" s="2">
        <f t="shared" si="194"/>
        <v>5000</v>
      </c>
      <c r="P683" s="2">
        <f t="shared" si="202"/>
        <v>20000</v>
      </c>
      <c r="Q683" s="2">
        <f t="shared" si="195"/>
        <v>1005000</v>
      </c>
      <c r="R683" s="2" t="str">
        <f t="shared" si="203"/>
        <v>kai</v>
      </c>
      <c r="S683" s="2" t="str">
        <f t="shared" si="204"/>
        <v>uri</v>
      </c>
      <c r="T683" s="2" t="str">
        <f t="shared" si="205"/>
        <v>kai</v>
      </c>
      <c r="U683" s="2" t="str">
        <f t="shared" si="206"/>
        <v/>
      </c>
      <c r="V683" s="2" t="str">
        <f t="shared" si="207"/>
        <v/>
      </c>
      <c r="W683" s="2">
        <f t="shared" si="210"/>
        <v>80.400000000000006</v>
      </c>
      <c r="X683" s="2" t="str">
        <f t="shared" si="208"/>
        <v/>
      </c>
      <c r="Y683" s="6">
        <f t="shared" si="196"/>
        <v>1025000</v>
      </c>
      <c r="Z683" s="6">
        <f t="shared" si="197"/>
        <v>0</v>
      </c>
      <c r="AA683" s="4">
        <f>SUM(P683:$P$759)+$Z$25</f>
        <v>1200000</v>
      </c>
      <c r="AB683" s="4">
        <f>SUM(V683:$W$759)</f>
        <v>44060.400000000009</v>
      </c>
      <c r="AC683" s="4">
        <f t="shared" si="209"/>
        <v>175000</v>
      </c>
    </row>
    <row r="684" spans="1:29" x14ac:dyDescent="0.15">
      <c r="A684">
        <v>3</v>
      </c>
      <c r="B684" s="1">
        <v>41792</v>
      </c>
      <c r="C684">
        <v>199</v>
      </c>
      <c r="D684">
        <v>201</v>
      </c>
      <c r="E684">
        <v>198</v>
      </c>
      <c r="F684">
        <v>201</v>
      </c>
      <c r="G684">
        <v>91293400</v>
      </c>
      <c r="H684" s="2">
        <f t="shared" si="198"/>
        <v>18349973400</v>
      </c>
      <c r="I684">
        <f t="shared" si="192"/>
        <v>3</v>
      </c>
      <c r="J684" t="str">
        <f t="shared" si="199"/>
        <v>高値超、安値超</v>
      </c>
      <c r="L684">
        <f t="shared" si="193"/>
        <v>3</v>
      </c>
      <c r="M684">
        <f t="shared" si="200"/>
        <v>3</v>
      </c>
      <c r="N684">
        <f t="shared" si="201"/>
        <v>3</v>
      </c>
      <c r="O684" s="2">
        <f t="shared" si="194"/>
        <v>5000</v>
      </c>
      <c r="P684" s="2">
        <f t="shared" si="202"/>
        <v>15000</v>
      </c>
      <c r="Q684" s="2">
        <f t="shared" si="195"/>
        <v>990000</v>
      </c>
      <c r="R684" s="2" t="str">
        <f t="shared" si="203"/>
        <v>kai</v>
      </c>
      <c r="S684" s="2" t="str">
        <f t="shared" si="204"/>
        <v>kai</v>
      </c>
      <c r="T684" s="2" t="str">
        <f t="shared" si="205"/>
        <v>kai</v>
      </c>
      <c r="U684" s="2" t="str">
        <f t="shared" si="206"/>
        <v/>
      </c>
      <c r="V684" s="2" t="str">
        <f t="shared" si="207"/>
        <v/>
      </c>
      <c r="W684" s="2">
        <f t="shared" si="210"/>
        <v>79.2</v>
      </c>
      <c r="X684" s="2" t="str">
        <f t="shared" si="208"/>
        <v/>
      </c>
      <c r="Y684" s="6">
        <f t="shared" si="196"/>
        <v>1005000</v>
      </c>
      <c r="Z684" s="6">
        <f t="shared" si="197"/>
        <v>0</v>
      </c>
      <c r="AA684" s="4">
        <f>SUM(P684:$P$759)+$Z$25</f>
        <v>1180000</v>
      </c>
      <c r="AB684" s="4">
        <f>SUM(V684:$W$759)</f>
        <v>43980</v>
      </c>
      <c r="AC684" s="4">
        <f t="shared" si="209"/>
        <v>175000</v>
      </c>
    </row>
    <row r="685" spans="1:29" x14ac:dyDescent="0.15">
      <c r="A685">
        <v>3</v>
      </c>
      <c r="B685" s="1">
        <v>41789</v>
      </c>
      <c r="C685">
        <v>199</v>
      </c>
      <c r="D685">
        <v>199</v>
      </c>
      <c r="E685">
        <v>196</v>
      </c>
      <c r="F685">
        <v>198</v>
      </c>
      <c r="G685">
        <v>88610000</v>
      </c>
      <c r="H685" s="2">
        <f t="shared" si="198"/>
        <v>17544780000</v>
      </c>
      <c r="I685">
        <f t="shared" si="192"/>
        <v>0</v>
      </c>
      <c r="J685" t="str">
        <f t="shared" si="199"/>
        <v/>
      </c>
      <c r="L685">
        <f t="shared" si="193"/>
        <v>0</v>
      </c>
      <c r="M685">
        <f t="shared" si="200"/>
        <v>0</v>
      </c>
      <c r="N685">
        <f t="shared" si="201"/>
        <v>0</v>
      </c>
      <c r="O685" s="2">
        <f t="shared" si="194"/>
        <v>5000</v>
      </c>
      <c r="P685" s="2">
        <f t="shared" si="202"/>
        <v>0</v>
      </c>
      <c r="Q685" s="2">
        <f t="shared" si="195"/>
        <v>990000</v>
      </c>
      <c r="R685" s="2" t="str">
        <f t="shared" si="203"/>
        <v>kai</v>
      </c>
      <c r="S685" s="2" t="str">
        <f t="shared" si="204"/>
        <v>kai</v>
      </c>
      <c r="T685" s="2" t="str">
        <f t="shared" si="205"/>
        <v>kai</v>
      </c>
      <c r="U685" s="2" t="str">
        <f t="shared" si="206"/>
        <v/>
      </c>
      <c r="V685" s="2" t="str">
        <f t="shared" si="207"/>
        <v/>
      </c>
      <c r="W685" s="2">
        <f t="shared" si="210"/>
        <v>79.2</v>
      </c>
      <c r="X685" s="2" t="str">
        <f t="shared" si="208"/>
        <v/>
      </c>
      <c r="Y685" s="6">
        <f t="shared" si="196"/>
        <v>990000</v>
      </c>
      <c r="Z685" s="6">
        <f t="shared" si="197"/>
        <v>0</v>
      </c>
      <c r="AA685" s="4">
        <f>SUM(P685:$P$759)+$Z$25</f>
        <v>1165000</v>
      </c>
      <c r="AB685" s="4">
        <f>SUM(V685:$W$759)</f>
        <v>43900.800000000003</v>
      </c>
      <c r="AC685" s="4">
        <f t="shared" si="209"/>
        <v>175000</v>
      </c>
    </row>
    <row r="686" spans="1:29" x14ac:dyDescent="0.15">
      <c r="A686">
        <v>3</v>
      </c>
      <c r="B686" s="1">
        <v>41788</v>
      </c>
      <c r="C686">
        <v>197</v>
      </c>
      <c r="D686">
        <v>199</v>
      </c>
      <c r="E686">
        <v>196</v>
      </c>
      <c r="F686">
        <v>198</v>
      </c>
      <c r="G686">
        <v>85881300</v>
      </c>
      <c r="H686" s="2">
        <f t="shared" si="198"/>
        <v>17004497400</v>
      </c>
      <c r="I686">
        <f t="shared" si="192"/>
        <v>1</v>
      </c>
      <c r="J686" t="str">
        <f t="shared" si="199"/>
        <v/>
      </c>
      <c r="L686">
        <f t="shared" si="193"/>
        <v>1</v>
      </c>
      <c r="M686">
        <f t="shared" si="200"/>
        <v>1</v>
      </c>
      <c r="N686">
        <f t="shared" si="201"/>
        <v>1</v>
      </c>
      <c r="O686" s="2">
        <f t="shared" si="194"/>
        <v>5000</v>
      </c>
      <c r="P686" s="2">
        <f t="shared" si="202"/>
        <v>5000</v>
      </c>
      <c r="Q686" s="2">
        <f t="shared" si="195"/>
        <v>985000</v>
      </c>
      <c r="R686" s="2" t="str">
        <f t="shared" si="203"/>
        <v>kai</v>
      </c>
      <c r="S686" s="2" t="str">
        <f t="shared" si="204"/>
        <v>kai</v>
      </c>
      <c r="T686" s="2" t="str">
        <f t="shared" si="205"/>
        <v>kai</v>
      </c>
      <c r="U686" s="2" t="str">
        <f t="shared" si="206"/>
        <v/>
      </c>
      <c r="V686" s="2" t="str">
        <f t="shared" si="207"/>
        <v/>
      </c>
      <c r="W686" s="2">
        <f t="shared" si="210"/>
        <v>78.8</v>
      </c>
      <c r="X686" s="2" t="str">
        <f t="shared" si="208"/>
        <v/>
      </c>
      <c r="Y686" s="6">
        <f t="shared" si="196"/>
        <v>990000</v>
      </c>
      <c r="Z686" s="6">
        <f t="shared" si="197"/>
        <v>0</v>
      </c>
      <c r="AA686" s="4">
        <f>SUM(P686:$P$759)+$Z$25</f>
        <v>1165000</v>
      </c>
      <c r="AB686" s="4">
        <f>SUM(V686:$W$759)</f>
        <v>43821.600000000006</v>
      </c>
      <c r="AC686" s="4">
        <f t="shared" si="209"/>
        <v>175000</v>
      </c>
    </row>
    <row r="687" spans="1:29" x14ac:dyDescent="0.15">
      <c r="A687">
        <v>3</v>
      </c>
      <c r="B687" s="1">
        <v>41787</v>
      </c>
      <c r="C687">
        <v>198</v>
      </c>
      <c r="D687">
        <v>199</v>
      </c>
      <c r="E687">
        <v>197</v>
      </c>
      <c r="F687">
        <v>197</v>
      </c>
      <c r="G687">
        <v>73102000</v>
      </c>
      <c r="H687" s="2">
        <f t="shared" si="198"/>
        <v>14401094000</v>
      </c>
      <c r="I687">
        <f t="shared" si="192"/>
        <v>0</v>
      </c>
      <c r="J687" t="str">
        <f t="shared" si="199"/>
        <v/>
      </c>
      <c r="L687">
        <f t="shared" si="193"/>
        <v>0</v>
      </c>
      <c r="M687">
        <f t="shared" si="200"/>
        <v>0</v>
      </c>
      <c r="N687">
        <f t="shared" si="201"/>
        <v>0</v>
      </c>
      <c r="O687" s="2">
        <f t="shared" si="194"/>
        <v>5000</v>
      </c>
      <c r="P687" s="2">
        <f t="shared" si="202"/>
        <v>0</v>
      </c>
      <c r="Q687" s="2">
        <f t="shared" si="195"/>
        <v>985000</v>
      </c>
      <c r="R687" s="2" t="str">
        <f t="shared" si="203"/>
        <v>kai</v>
      </c>
      <c r="S687" s="2" t="str">
        <f t="shared" si="204"/>
        <v>kai</v>
      </c>
      <c r="T687" s="2" t="str">
        <f t="shared" si="205"/>
        <v>kai</v>
      </c>
      <c r="U687" s="2" t="str">
        <f t="shared" si="206"/>
        <v/>
      </c>
      <c r="V687" s="2" t="str">
        <f t="shared" si="207"/>
        <v/>
      </c>
      <c r="W687" s="2">
        <f t="shared" si="210"/>
        <v>78.8</v>
      </c>
      <c r="X687" s="2" t="str">
        <f t="shared" si="208"/>
        <v/>
      </c>
      <c r="Y687" s="6">
        <f t="shared" si="196"/>
        <v>985000</v>
      </c>
      <c r="Z687" s="6">
        <f t="shared" si="197"/>
        <v>0</v>
      </c>
      <c r="AA687" s="4">
        <f>SUM(P687:$P$759)+$Z$25</f>
        <v>1160000</v>
      </c>
      <c r="AB687" s="4">
        <f>SUM(V687:$W$759)</f>
        <v>43742.8</v>
      </c>
      <c r="AC687" s="4">
        <f t="shared" si="209"/>
        <v>175000</v>
      </c>
    </row>
    <row r="688" spans="1:29" x14ac:dyDescent="0.15">
      <c r="A688">
        <v>3</v>
      </c>
      <c r="B688" s="1">
        <v>41786</v>
      </c>
      <c r="C688">
        <v>198</v>
      </c>
      <c r="D688">
        <v>201</v>
      </c>
      <c r="E688">
        <v>197</v>
      </c>
      <c r="F688">
        <v>197</v>
      </c>
      <c r="G688">
        <v>171260200</v>
      </c>
      <c r="H688" s="2">
        <f t="shared" si="198"/>
        <v>33738259400</v>
      </c>
      <c r="I688">
        <f t="shared" si="192"/>
        <v>-2</v>
      </c>
      <c r="J688" t="str">
        <f t="shared" si="199"/>
        <v/>
      </c>
      <c r="L688">
        <f t="shared" si="193"/>
        <v>-2</v>
      </c>
      <c r="M688">
        <f t="shared" si="200"/>
        <v>-2</v>
      </c>
      <c r="N688">
        <f t="shared" si="201"/>
        <v>-2</v>
      </c>
      <c r="O688" s="2">
        <f t="shared" si="194"/>
        <v>5000</v>
      </c>
      <c r="P688" s="2">
        <f t="shared" si="202"/>
        <v>-10000</v>
      </c>
      <c r="Q688" s="2">
        <f t="shared" si="195"/>
        <v>995000</v>
      </c>
      <c r="R688" s="2" t="str">
        <f t="shared" si="203"/>
        <v>kai</v>
      </c>
      <c r="S688" s="2" t="str">
        <f t="shared" si="204"/>
        <v>kai</v>
      </c>
      <c r="T688" s="2" t="str">
        <f t="shared" si="205"/>
        <v>kai</v>
      </c>
      <c r="U688" s="2" t="str">
        <f t="shared" si="206"/>
        <v/>
      </c>
      <c r="V688" s="2" t="str">
        <f t="shared" si="207"/>
        <v/>
      </c>
      <c r="W688" s="2">
        <f t="shared" si="210"/>
        <v>79.599999999999994</v>
      </c>
      <c r="X688" s="2" t="str">
        <f t="shared" si="208"/>
        <v/>
      </c>
      <c r="Y688" s="6">
        <f t="shared" si="196"/>
        <v>985000</v>
      </c>
      <c r="Z688" s="6">
        <f t="shared" si="197"/>
        <v>0</v>
      </c>
      <c r="AA688" s="4">
        <f>SUM(P688:$P$759)+$Z$25</f>
        <v>1160000</v>
      </c>
      <c r="AB688" s="4">
        <f>SUM(V688:$W$759)</f>
        <v>43664</v>
      </c>
      <c r="AC688" s="4">
        <f t="shared" si="209"/>
        <v>175000</v>
      </c>
    </row>
    <row r="689" spans="1:29" x14ac:dyDescent="0.15">
      <c r="A689">
        <v>3</v>
      </c>
      <c r="B689" s="1">
        <v>41785</v>
      </c>
      <c r="C689">
        <v>197</v>
      </c>
      <c r="D689">
        <v>199</v>
      </c>
      <c r="E689">
        <v>197</v>
      </c>
      <c r="F689">
        <v>199</v>
      </c>
      <c r="G689">
        <v>94090800</v>
      </c>
      <c r="H689" s="2">
        <f t="shared" si="198"/>
        <v>18724069200</v>
      </c>
      <c r="I689">
        <f t="shared" si="192"/>
        <v>4</v>
      </c>
      <c r="J689" t="str">
        <f t="shared" si="199"/>
        <v/>
      </c>
      <c r="L689">
        <f t="shared" si="193"/>
        <v>4</v>
      </c>
      <c r="M689">
        <f t="shared" si="200"/>
        <v>4</v>
      </c>
      <c r="N689">
        <f t="shared" si="201"/>
        <v>4</v>
      </c>
      <c r="O689" s="2">
        <f t="shared" si="194"/>
        <v>5000</v>
      </c>
      <c r="P689" s="2">
        <f t="shared" si="202"/>
        <v>20000</v>
      </c>
      <c r="Q689" s="2">
        <f t="shared" si="195"/>
        <v>975000</v>
      </c>
      <c r="R689" s="2" t="str">
        <f t="shared" si="203"/>
        <v>kai</v>
      </c>
      <c r="S689" s="2" t="str">
        <f t="shared" si="204"/>
        <v>kai</v>
      </c>
      <c r="T689" s="2" t="str">
        <f t="shared" si="205"/>
        <v>kai</v>
      </c>
      <c r="U689" s="2" t="str">
        <f t="shared" si="206"/>
        <v/>
      </c>
      <c r="V689" s="2" t="str">
        <f t="shared" si="207"/>
        <v/>
      </c>
      <c r="W689" s="2">
        <f t="shared" si="210"/>
        <v>78</v>
      </c>
      <c r="X689" s="2" t="str">
        <f t="shared" si="208"/>
        <v/>
      </c>
      <c r="Y689" s="6">
        <f t="shared" si="196"/>
        <v>995000</v>
      </c>
      <c r="Z689" s="6">
        <f t="shared" si="197"/>
        <v>0</v>
      </c>
      <c r="AA689" s="4">
        <f>SUM(P689:$P$759)+$Z$25</f>
        <v>1170000</v>
      </c>
      <c r="AB689" s="4">
        <f>SUM(V689:$W$759)</f>
        <v>43584.400000000009</v>
      </c>
      <c r="AC689" s="4">
        <f t="shared" si="209"/>
        <v>175000</v>
      </c>
    </row>
    <row r="690" spans="1:29" x14ac:dyDescent="0.15">
      <c r="A690">
        <v>3</v>
      </c>
      <c r="B690" s="1">
        <v>41782</v>
      </c>
      <c r="C690">
        <v>196</v>
      </c>
      <c r="D690">
        <v>199</v>
      </c>
      <c r="E690">
        <v>194</v>
      </c>
      <c r="F690">
        <v>195</v>
      </c>
      <c r="G690">
        <v>201147800</v>
      </c>
      <c r="H690" s="2">
        <f t="shared" si="198"/>
        <v>39223821000</v>
      </c>
      <c r="I690">
        <f t="shared" si="192"/>
        <v>-1</v>
      </c>
      <c r="J690" t="str">
        <f t="shared" si="199"/>
        <v/>
      </c>
      <c r="L690">
        <f t="shared" si="193"/>
        <v>-1</v>
      </c>
      <c r="M690">
        <f t="shared" si="200"/>
        <v>-1</v>
      </c>
      <c r="N690">
        <f t="shared" si="201"/>
        <v>-1</v>
      </c>
      <c r="O690" s="2">
        <f t="shared" si="194"/>
        <v>5000</v>
      </c>
      <c r="P690" s="2">
        <f t="shared" si="202"/>
        <v>-5000</v>
      </c>
      <c r="Q690" s="2">
        <f t="shared" si="195"/>
        <v>980000</v>
      </c>
      <c r="R690" s="2" t="str">
        <f t="shared" si="203"/>
        <v>kai</v>
      </c>
      <c r="S690" s="2" t="str">
        <f t="shared" si="204"/>
        <v>kai</v>
      </c>
      <c r="T690" s="2" t="str">
        <f t="shared" si="205"/>
        <v>kai</v>
      </c>
      <c r="U690" s="2">
        <f t="shared" si="206"/>
        <v>980000</v>
      </c>
      <c r="V690" s="2">
        <f t="shared" si="207"/>
        <v>1080</v>
      </c>
      <c r="W690" s="2">
        <f t="shared" si="210"/>
        <v>156.80000000000001</v>
      </c>
      <c r="X690" s="2" t="str">
        <f t="shared" si="208"/>
        <v/>
      </c>
      <c r="Y690" s="6">
        <f t="shared" si="196"/>
        <v>975000</v>
      </c>
      <c r="Z690" s="6">
        <f t="shared" si="197"/>
        <v>0</v>
      </c>
      <c r="AA690" s="4">
        <f>SUM(P690:$P$759)+$Z$25</f>
        <v>1150000</v>
      </c>
      <c r="AB690" s="4">
        <f>SUM(V690:$W$759)</f>
        <v>43506.400000000009</v>
      </c>
      <c r="AC690" s="4">
        <f t="shared" si="209"/>
        <v>175000</v>
      </c>
    </row>
    <row r="691" spans="1:29" x14ac:dyDescent="0.15">
      <c r="A691">
        <v>3</v>
      </c>
      <c r="B691" s="1">
        <v>41781</v>
      </c>
      <c r="C691">
        <v>196</v>
      </c>
      <c r="D691">
        <v>199</v>
      </c>
      <c r="E691">
        <v>193</v>
      </c>
      <c r="F691">
        <v>196</v>
      </c>
      <c r="G691">
        <v>252914200</v>
      </c>
      <c r="H691" s="2">
        <f t="shared" si="198"/>
        <v>49571183200</v>
      </c>
      <c r="I691">
        <f t="shared" si="192"/>
        <v>1</v>
      </c>
      <c r="J691" t="str">
        <f t="shared" si="199"/>
        <v/>
      </c>
      <c r="L691">
        <f t="shared" si="193"/>
        <v>-1</v>
      </c>
      <c r="M691">
        <f t="shared" si="200"/>
        <v>-1</v>
      </c>
      <c r="N691">
        <f t="shared" si="201"/>
        <v>1</v>
      </c>
      <c r="O691" s="2">
        <f t="shared" si="194"/>
        <v>5000</v>
      </c>
      <c r="P691" s="2">
        <f t="shared" si="202"/>
        <v>-5000</v>
      </c>
      <c r="Q691" s="2">
        <f t="shared" si="195"/>
        <v>975000</v>
      </c>
      <c r="R691" s="2" t="str">
        <f t="shared" si="203"/>
        <v>uri</v>
      </c>
      <c r="S691" s="2" t="str">
        <f t="shared" si="204"/>
        <v>kai</v>
      </c>
      <c r="T691" s="2" t="str">
        <f t="shared" si="205"/>
        <v>uri</v>
      </c>
      <c r="U691" s="2" t="str">
        <f t="shared" si="206"/>
        <v/>
      </c>
      <c r="V691" s="2" t="str">
        <f t="shared" si="207"/>
        <v/>
      </c>
      <c r="W691" s="2" t="str">
        <f t="shared" si="210"/>
        <v/>
      </c>
      <c r="X691" s="2">
        <f t="shared" si="208"/>
        <v>78</v>
      </c>
      <c r="Y691" s="6">
        <f t="shared" si="196"/>
        <v>980000</v>
      </c>
      <c r="Z691" s="6">
        <f t="shared" si="197"/>
        <v>0</v>
      </c>
      <c r="AA691" s="4">
        <f>SUM(P691:$P$759)+$Z$25</f>
        <v>1155000</v>
      </c>
      <c r="AB691" s="4">
        <f>SUM(V691:$W$759)</f>
        <v>42269.599999999999</v>
      </c>
      <c r="AC691" s="4">
        <f t="shared" si="209"/>
        <v>175000</v>
      </c>
    </row>
    <row r="692" spans="1:29" x14ac:dyDescent="0.15">
      <c r="A692">
        <v>3</v>
      </c>
      <c r="B692" s="1">
        <v>41780</v>
      </c>
      <c r="C692">
        <v>198</v>
      </c>
      <c r="D692">
        <v>199</v>
      </c>
      <c r="E692">
        <v>194</v>
      </c>
      <c r="F692">
        <v>195</v>
      </c>
      <c r="G692">
        <v>164209800</v>
      </c>
      <c r="H692" s="2">
        <f t="shared" si="198"/>
        <v>32020911000</v>
      </c>
      <c r="I692">
        <f t="shared" si="192"/>
        <v>-3</v>
      </c>
      <c r="J692" t="str">
        <f t="shared" si="199"/>
        <v>高値割、安値割</v>
      </c>
      <c r="L692">
        <f t="shared" si="193"/>
        <v>3</v>
      </c>
      <c r="M692">
        <f t="shared" si="200"/>
        <v>3</v>
      </c>
      <c r="N692">
        <f t="shared" si="201"/>
        <v>-3</v>
      </c>
      <c r="O692" s="2">
        <f t="shared" si="194"/>
        <v>5000</v>
      </c>
      <c r="P692" s="2">
        <f t="shared" si="202"/>
        <v>15000</v>
      </c>
      <c r="Q692" s="2">
        <f t="shared" si="195"/>
        <v>990000</v>
      </c>
      <c r="R692" s="2" t="str">
        <f t="shared" si="203"/>
        <v>uri</v>
      </c>
      <c r="S692" s="2" t="str">
        <f t="shared" si="204"/>
        <v>kai</v>
      </c>
      <c r="T692" s="2" t="str">
        <f t="shared" si="205"/>
        <v>uri</v>
      </c>
      <c r="U692" s="2">
        <f t="shared" si="206"/>
        <v>990000</v>
      </c>
      <c r="V692" s="2">
        <f t="shared" si="207"/>
        <v>1080</v>
      </c>
      <c r="W692" s="2" t="str">
        <f t="shared" si="210"/>
        <v/>
      </c>
      <c r="X692" s="2">
        <f t="shared" si="208"/>
        <v>158.4</v>
      </c>
      <c r="Y692" s="6">
        <f t="shared" si="196"/>
        <v>975000</v>
      </c>
      <c r="Z692" s="6">
        <f t="shared" si="197"/>
        <v>0</v>
      </c>
      <c r="AA692" s="4">
        <f>SUM(P692:$P$759)+$Z$25</f>
        <v>1160000</v>
      </c>
      <c r="AB692" s="4">
        <f>SUM(V692:$W$759)</f>
        <v>42269.599999999999</v>
      </c>
      <c r="AC692" s="4">
        <f t="shared" si="209"/>
        <v>185000</v>
      </c>
    </row>
    <row r="693" spans="1:29" x14ac:dyDescent="0.15">
      <c r="A693">
        <v>3</v>
      </c>
      <c r="B693" s="1">
        <v>41779</v>
      </c>
      <c r="C693">
        <v>199</v>
      </c>
      <c r="D693">
        <v>200</v>
      </c>
      <c r="E693">
        <v>198</v>
      </c>
      <c r="F693">
        <v>198</v>
      </c>
      <c r="G693">
        <v>110956000</v>
      </c>
      <c r="H693" s="2">
        <f t="shared" si="198"/>
        <v>21969288000</v>
      </c>
      <c r="I693">
        <f t="shared" si="192"/>
        <v>-1</v>
      </c>
      <c r="J693" t="str">
        <f t="shared" si="199"/>
        <v>高値割、安値割</v>
      </c>
      <c r="L693">
        <f t="shared" si="193"/>
        <v>-1</v>
      </c>
      <c r="M693">
        <f t="shared" si="200"/>
        <v>-1</v>
      </c>
      <c r="N693">
        <f t="shared" si="201"/>
        <v>-1</v>
      </c>
      <c r="O693" s="2">
        <f t="shared" si="194"/>
        <v>5000</v>
      </c>
      <c r="P693" s="2">
        <f t="shared" si="202"/>
        <v>-5000</v>
      </c>
      <c r="Q693" s="2">
        <f t="shared" si="195"/>
        <v>995000</v>
      </c>
      <c r="R693" s="2" t="str">
        <f t="shared" si="203"/>
        <v>kai</v>
      </c>
      <c r="S693" s="2" t="str">
        <f t="shared" si="204"/>
        <v>kai</v>
      </c>
      <c r="T693" s="2" t="str">
        <f t="shared" si="205"/>
        <v>kai</v>
      </c>
      <c r="U693" s="2">
        <f t="shared" si="206"/>
        <v>995000</v>
      </c>
      <c r="V693" s="2">
        <f t="shared" si="207"/>
        <v>1080</v>
      </c>
      <c r="W693" s="2">
        <f t="shared" si="210"/>
        <v>159.19999999999999</v>
      </c>
      <c r="X693" s="2" t="str">
        <f t="shared" si="208"/>
        <v/>
      </c>
      <c r="Y693" s="6">
        <f t="shared" si="196"/>
        <v>990000</v>
      </c>
      <c r="Z693" s="6">
        <f t="shared" si="197"/>
        <v>0</v>
      </c>
      <c r="AA693" s="4">
        <f>SUM(P693:$P$759)+$Z$25</f>
        <v>1145000</v>
      </c>
      <c r="AB693" s="4">
        <f>SUM(V693:$W$759)</f>
        <v>41189.599999999999</v>
      </c>
      <c r="AC693" s="4">
        <f t="shared" si="209"/>
        <v>155000</v>
      </c>
    </row>
    <row r="694" spans="1:29" x14ac:dyDescent="0.15">
      <c r="A694">
        <v>3</v>
      </c>
      <c r="B694" s="1">
        <v>41778</v>
      </c>
      <c r="C694">
        <v>201</v>
      </c>
      <c r="D694">
        <v>202</v>
      </c>
      <c r="E694">
        <v>199</v>
      </c>
      <c r="F694">
        <v>199</v>
      </c>
      <c r="G694">
        <v>101844500</v>
      </c>
      <c r="H694" s="2">
        <f t="shared" si="198"/>
        <v>20267055500</v>
      </c>
      <c r="I694">
        <f t="shared" si="192"/>
        <v>-2</v>
      </c>
      <c r="J694" t="str">
        <f t="shared" si="199"/>
        <v/>
      </c>
      <c r="L694">
        <f t="shared" si="193"/>
        <v>2</v>
      </c>
      <c r="M694">
        <f t="shared" si="200"/>
        <v>2</v>
      </c>
      <c r="N694">
        <f t="shared" si="201"/>
        <v>-2</v>
      </c>
      <c r="O694" s="2">
        <f t="shared" si="194"/>
        <v>5000</v>
      </c>
      <c r="P694" s="2">
        <f t="shared" si="202"/>
        <v>10000</v>
      </c>
      <c r="Q694" s="2">
        <f t="shared" si="195"/>
        <v>1005000</v>
      </c>
      <c r="R694" s="2" t="str">
        <f t="shared" si="203"/>
        <v>uri</v>
      </c>
      <c r="S694" s="2" t="str">
        <f t="shared" si="204"/>
        <v>kai</v>
      </c>
      <c r="T694" s="2" t="str">
        <f t="shared" si="205"/>
        <v>uri</v>
      </c>
      <c r="U694" s="2">
        <f t="shared" si="206"/>
        <v>1005000</v>
      </c>
      <c r="V694" s="2">
        <f t="shared" si="207"/>
        <v>1512</v>
      </c>
      <c r="W694" s="2" t="str">
        <f t="shared" si="210"/>
        <v/>
      </c>
      <c r="X694" s="2">
        <f t="shared" si="208"/>
        <v>160.80000000000001</v>
      </c>
      <c r="Y694" s="6">
        <f t="shared" si="196"/>
        <v>995000</v>
      </c>
      <c r="Z694" s="6">
        <f t="shared" si="197"/>
        <v>0</v>
      </c>
      <c r="AA694" s="4">
        <f>SUM(P694:$P$759)+$Z$25</f>
        <v>1150000</v>
      </c>
      <c r="AB694" s="4">
        <f>SUM(V694:$W$759)</f>
        <v>39950.400000000001</v>
      </c>
      <c r="AC694" s="4">
        <f t="shared" si="209"/>
        <v>155000</v>
      </c>
    </row>
    <row r="695" spans="1:29" x14ac:dyDescent="0.15">
      <c r="A695">
        <v>3</v>
      </c>
      <c r="B695" s="1">
        <v>41775</v>
      </c>
      <c r="C695">
        <v>201</v>
      </c>
      <c r="D695">
        <v>202</v>
      </c>
      <c r="E695">
        <v>200</v>
      </c>
      <c r="F695">
        <v>201</v>
      </c>
      <c r="G695">
        <v>111123600</v>
      </c>
      <c r="H695" s="2">
        <f t="shared" si="198"/>
        <v>22335843600</v>
      </c>
      <c r="I695">
        <f t="shared" si="192"/>
        <v>-3</v>
      </c>
      <c r="J695" t="str">
        <f t="shared" si="199"/>
        <v>高値割、安値割</v>
      </c>
      <c r="L695">
        <f t="shared" si="193"/>
        <v>-3</v>
      </c>
      <c r="M695">
        <f t="shared" si="200"/>
        <v>-3</v>
      </c>
      <c r="N695">
        <f t="shared" si="201"/>
        <v>-3</v>
      </c>
      <c r="O695" s="2">
        <f t="shared" si="194"/>
        <v>5000</v>
      </c>
      <c r="P695" s="2">
        <f t="shared" si="202"/>
        <v>-15000</v>
      </c>
      <c r="Q695" s="2">
        <f t="shared" si="195"/>
        <v>1020000</v>
      </c>
      <c r="R695" s="2" t="str">
        <f t="shared" si="203"/>
        <v>kai</v>
      </c>
      <c r="S695" s="2" t="str">
        <f t="shared" si="204"/>
        <v>kai</v>
      </c>
      <c r="T695" s="2" t="str">
        <f t="shared" si="205"/>
        <v>kai</v>
      </c>
      <c r="U695" s="2" t="str">
        <f t="shared" si="206"/>
        <v/>
      </c>
      <c r="V695" s="2" t="str">
        <f t="shared" si="207"/>
        <v/>
      </c>
      <c r="W695" s="2">
        <f t="shared" si="210"/>
        <v>81.599999999999994</v>
      </c>
      <c r="X695" s="2" t="str">
        <f t="shared" si="208"/>
        <v/>
      </c>
      <c r="Y695" s="6">
        <f t="shared" si="196"/>
        <v>1005000</v>
      </c>
      <c r="Z695" s="6">
        <f t="shared" si="197"/>
        <v>0</v>
      </c>
      <c r="AA695" s="4">
        <f>SUM(P695:$P$759)+$Z$25</f>
        <v>1140000</v>
      </c>
      <c r="AB695" s="4">
        <f>SUM(V695:$W$759)</f>
        <v>38438.400000000001</v>
      </c>
      <c r="AC695" s="4">
        <f t="shared" si="209"/>
        <v>135000</v>
      </c>
    </row>
    <row r="696" spans="1:29" x14ac:dyDescent="0.15">
      <c r="A696">
        <v>3</v>
      </c>
      <c r="B696" s="1">
        <v>41774</v>
      </c>
      <c r="C696">
        <v>203</v>
      </c>
      <c r="D696">
        <v>205</v>
      </c>
      <c r="E696">
        <v>201</v>
      </c>
      <c r="F696">
        <v>204</v>
      </c>
      <c r="G696">
        <v>90908200</v>
      </c>
      <c r="H696" s="2">
        <f t="shared" si="198"/>
        <v>18545272800</v>
      </c>
      <c r="I696">
        <f t="shared" si="192"/>
        <v>0</v>
      </c>
      <c r="J696" t="str">
        <f t="shared" si="199"/>
        <v/>
      </c>
      <c r="L696">
        <f t="shared" si="193"/>
        <v>0</v>
      </c>
      <c r="M696">
        <f t="shared" si="200"/>
        <v>0</v>
      </c>
      <c r="N696">
        <f t="shared" si="201"/>
        <v>0</v>
      </c>
      <c r="O696" s="2">
        <f t="shared" si="194"/>
        <v>5000</v>
      </c>
      <c r="P696" s="2">
        <f t="shared" si="202"/>
        <v>0</v>
      </c>
      <c r="Q696" s="2">
        <f t="shared" si="195"/>
        <v>1020000</v>
      </c>
      <c r="R696" s="2" t="str">
        <f t="shared" si="203"/>
        <v>kai</v>
      </c>
      <c r="S696" s="2" t="str">
        <f t="shared" si="204"/>
        <v>uri</v>
      </c>
      <c r="T696" s="2" t="str">
        <f t="shared" si="205"/>
        <v>kai</v>
      </c>
      <c r="U696" s="2" t="str">
        <f t="shared" si="206"/>
        <v/>
      </c>
      <c r="V696" s="2" t="str">
        <f t="shared" si="207"/>
        <v/>
      </c>
      <c r="W696" s="2">
        <f t="shared" si="210"/>
        <v>81.599999999999994</v>
      </c>
      <c r="X696" s="2" t="str">
        <f t="shared" si="208"/>
        <v/>
      </c>
      <c r="Y696" s="6">
        <f t="shared" si="196"/>
        <v>1020000</v>
      </c>
      <c r="Z696" s="6">
        <f t="shared" si="197"/>
        <v>0</v>
      </c>
      <c r="AA696" s="4">
        <f>SUM(P696:$P$759)+$Z$25</f>
        <v>1155000</v>
      </c>
      <c r="AB696" s="4">
        <f>SUM(V696:$W$759)</f>
        <v>38356.800000000003</v>
      </c>
      <c r="AC696" s="4">
        <f t="shared" si="209"/>
        <v>135000</v>
      </c>
    </row>
    <row r="697" spans="1:29" x14ac:dyDescent="0.15">
      <c r="A697">
        <v>3</v>
      </c>
      <c r="B697" s="1">
        <v>41773</v>
      </c>
      <c r="C697">
        <v>203</v>
      </c>
      <c r="D697">
        <v>204</v>
      </c>
      <c r="E697">
        <v>202</v>
      </c>
      <c r="F697">
        <v>204</v>
      </c>
      <c r="G697">
        <v>56311100</v>
      </c>
      <c r="H697" s="2">
        <f t="shared" si="198"/>
        <v>11487464400</v>
      </c>
      <c r="I697">
        <f t="shared" si="192"/>
        <v>1</v>
      </c>
      <c r="J697" t="str">
        <f t="shared" si="199"/>
        <v>高値超、安値超</v>
      </c>
      <c r="L697">
        <f t="shared" si="193"/>
        <v>1</v>
      </c>
      <c r="M697">
        <f t="shared" si="200"/>
        <v>1</v>
      </c>
      <c r="N697">
        <f t="shared" si="201"/>
        <v>1</v>
      </c>
      <c r="O697" s="2">
        <f t="shared" si="194"/>
        <v>5000</v>
      </c>
      <c r="P697" s="2">
        <f t="shared" si="202"/>
        <v>5000</v>
      </c>
      <c r="Q697" s="2">
        <f t="shared" si="195"/>
        <v>1015000</v>
      </c>
      <c r="R697" s="2" t="str">
        <f t="shared" si="203"/>
        <v>kai</v>
      </c>
      <c r="S697" s="2" t="str">
        <f t="shared" si="204"/>
        <v>kai</v>
      </c>
      <c r="T697" s="2" t="str">
        <f t="shared" si="205"/>
        <v>kai</v>
      </c>
      <c r="U697" s="2" t="str">
        <f t="shared" si="206"/>
        <v/>
      </c>
      <c r="V697" s="2" t="str">
        <f t="shared" si="207"/>
        <v/>
      </c>
      <c r="W697" s="2">
        <f t="shared" si="210"/>
        <v>81.2</v>
      </c>
      <c r="X697" s="2" t="str">
        <f t="shared" si="208"/>
        <v/>
      </c>
      <c r="Y697" s="6">
        <f t="shared" si="196"/>
        <v>1020000</v>
      </c>
      <c r="Z697" s="6">
        <f t="shared" si="197"/>
        <v>0</v>
      </c>
      <c r="AA697" s="4">
        <f>SUM(P697:$P$759)+$Z$25</f>
        <v>1155000</v>
      </c>
      <c r="AB697" s="4">
        <f>SUM(V697:$W$759)</f>
        <v>38275.200000000004</v>
      </c>
      <c r="AC697" s="4">
        <f t="shared" si="209"/>
        <v>135000</v>
      </c>
    </row>
    <row r="698" spans="1:29" x14ac:dyDescent="0.15">
      <c r="A698">
        <v>3</v>
      </c>
      <c r="B698" s="1">
        <v>41772</v>
      </c>
      <c r="C698">
        <v>201</v>
      </c>
      <c r="D698">
        <v>203</v>
      </c>
      <c r="E698">
        <v>200</v>
      </c>
      <c r="F698">
        <v>203</v>
      </c>
      <c r="G698">
        <v>66170600</v>
      </c>
      <c r="H698" s="2">
        <f t="shared" si="198"/>
        <v>13432631800</v>
      </c>
      <c r="I698">
        <f t="shared" si="192"/>
        <v>4</v>
      </c>
      <c r="J698" t="str">
        <f t="shared" si="199"/>
        <v/>
      </c>
      <c r="L698">
        <f t="shared" si="193"/>
        <v>4</v>
      </c>
      <c r="M698">
        <f t="shared" si="200"/>
        <v>4</v>
      </c>
      <c r="N698">
        <f t="shared" si="201"/>
        <v>4</v>
      </c>
      <c r="O698" s="2">
        <f t="shared" si="194"/>
        <v>5000</v>
      </c>
      <c r="P698" s="2">
        <f t="shared" si="202"/>
        <v>20000</v>
      </c>
      <c r="Q698" s="2">
        <f t="shared" si="195"/>
        <v>995000</v>
      </c>
      <c r="R698" s="2" t="str">
        <f t="shared" si="203"/>
        <v>kai</v>
      </c>
      <c r="S698" s="2" t="str">
        <f t="shared" si="204"/>
        <v>kai</v>
      </c>
      <c r="T698" s="2" t="str">
        <f t="shared" si="205"/>
        <v>kai</v>
      </c>
      <c r="U698" s="2" t="str">
        <f t="shared" si="206"/>
        <v/>
      </c>
      <c r="V698" s="2" t="str">
        <f t="shared" si="207"/>
        <v/>
      </c>
      <c r="W698" s="2">
        <f t="shared" si="210"/>
        <v>79.599999999999994</v>
      </c>
      <c r="X698" s="2" t="str">
        <f t="shared" si="208"/>
        <v/>
      </c>
      <c r="Y698" s="6">
        <f t="shared" si="196"/>
        <v>1015000</v>
      </c>
      <c r="Z698" s="6">
        <f t="shared" si="197"/>
        <v>0</v>
      </c>
      <c r="AA698" s="4">
        <f>SUM(P698:$P$759)+$Z$25</f>
        <v>1150000</v>
      </c>
      <c r="AB698" s="4">
        <f>SUM(V698:$W$759)</f>
        <v>38194</v>
      </c>
      <c r="AC698" s="4">
        <f t="shared" si="209"/>
        <v>135000</v>
      </c>
    </row>
    <row r="699" spans="1:29" x14ac:dyDescent="0.15">
      <c r="A699">
        <v>3</v>
      </c>
      <c r="B699" s="1">
        <v>41771</v>
      </c>
      <c r="C699">
        <v>201</v>
      </c>
      <c r="D699">
        <v>203</v>
      </c>
      <c r="E699">
        <v>199</v>
      </c>
      <c r="F699">
        <v>199</v>
      </c>
      <c r="G699">
        <v>78502400</v>
      </c>
      <c r="H699" s="2">
        <f t="shared" si="198"/>
        <v>15621977600</v>
      </c>
      <c r="I699">
        <f t="shared" si="192"/>
        <v>-2</v>
      </c>
      <c r="J699" t="str">
        <f t="shared" si="199"/>
        <v/>
      </c>
      <c r="L699">
        <f t="shared" si="193"/>
        <v>-2</v>
      </c>
      <c r="M699">
        <f t="shared" si="200"/>
        <v>-2</v>
      </c>
      <c r="N699">
        <f t="shared" si="201"/>
        <v>-2</v>
      </c>
      <c r="O699" s="2">
        <f t="shared" si="194"/>
        <v>5000</v>
      </c>
      <c r="P699" s="2">
        <f t="shared" si="202"/>
        <v>-10000</v>
      </c>
      <c r="Q699" s="2">
        <f t="shared" si="195"/>
        <v>1005000</v>
      </c>
      <c r="R699" s="2" t="str">
        <f t="shared" si="203"/>
        <v>kai</v>
      </c>
      <c r="S699" s="2" t="str">
        <f t="shared" si="204"/>
        <v>kai</v>
      </c>
      <c r="T699" s="2" t="str">
        <f t="shared" si="205"/>
        <v>kai</v>
      </c>
      <c r="U699" s="2" t="str">
        <f t="shared" si="206"/>
        <v/>
      </c>
      <c r="V699" s="2" t="str">
        <f t="shared" si="207"/>
        <v/>
      </c>
      <c r="W699" s="2">
        <f t="shared" si="210"/>
        <v>80.400000000000006</v>
      </c>
      <c r="X699" s="2" t="str">
        <f t="shared" si="208"/>
        <v/>
      </c>
      <c r="Y699" s="6">
        <f t="shared" si="196"/>
        <v>995000</v>
      </c>
      <c r="Z699" s="6">
        <f t="shared" si="197"/>
        <v>0</v>
      </c>
      <c r="AA699" s="4">
        <f>SUM(P699:$P$759)+$Z$25</f>
        <v>1130000</v>
      </c>
      <c r="AB699" s="4">
        <f>SUM(V699:$W$759)</f>
        <v>38114.400000000009</v>
      </c>
      <c r="AC699" s="4">
        <f t="shared" si="209"/>
        <v>135000</v>
      </c>
    </row>
    <row r="700" spans="1:29" x14ac:dyDescent="0.15">
      <c r="A700">
        <v>3</v>
      </c>
      <c r="B700" s="1">
        <v>41768</v>
      </c>
      <c r="C700">
        <v>199</v>
      </c>
      <c r="D700">
        <v>202</v>
      </c>
      <c r="E700">
        <v>199</v>
      </c>
      <c r="F700">
        <v>201</v>
      </c>
      <c r="G700">
        <v>73591400</v>
      </c>
      <c r="H700" s="2">
        <f t="shared" si="198"/>
        <v>14791871400</v>
      </c>
      <c r="I700">
        <f t="shared" si="192"/>
        <v>1</v>
      </c>
      <c r="J700" t="str">
        <f t="shared" si="199"/>
        <v/>
      </c>
      <c r="L700">
        <f t="shared" si="193"/>
        <v>1</v>
      </c>
      <c r="M700">
        <f t="shared" si="200"/>
        <v>1</v>
      </c>
      <c r="N700">
        <f t="shared" si="201"/>
        <v>1</v>
      </c>
      <c r="O700" s="2">
        <f t="shared" si="194"/>
        <v>5000</v>
      </c>
      <c r="P700" s="2">
        <f t="shared" si="202"/>
        <v>5000</v>
      </c>
      <c r="Q700" s="2">
        <f t="shared" si="195"/>
        <v>1000000</v>
      </c>
      <c r="R700" s="2" t="str">
        <f t="shared" si="203"/>
        <v>kai</v>
      </c>
      <c r="S700" s="2" t="str">
        <f t="shared" si="204"/>
        <v>kai</v>
      </c>
      <c r="T700" s="2" t="str">
        <f t="shared" si="205"/>
        <v>kai</v>
      </c>
      <c r="U700" s="2">
        <f t="shared" si="206"/>
        <v>1000000</v>
      </c>
      <c r="V700" s="2">
        <f t="shared" si="207"/>
        <v>1512</v>
      </c>
      <c r="W700" s="2">
        <f t="shared" si="210"/>
        <v>160</v>
      </c>
      <c r="X700" s="2" t="str">
        <f t="shared" si="208"/>
        <v/>
      </c>
      <c r="Y700" s="6">
        <f t="shared" si="196"/>
        <v>1005000</v>
      </c>
      <c r="Z700" s="6">
        <f t="shared" si="197"/>
        <v>0</v>
      </c>
      <c r="AA700" s="4">
        <f>SUM(P700:$P$759)+$Z$25</f>
        <v>1140000</v>
      </c>
      <c r="AB700" s="4">
        <f>SUM(V700:$W$759)</f>
        <v>38034</v>
      </c>
      <c r="AC700" s="4">
        <f t="shared" si="209"/>
        <v>135000</v>
      </c>
    </row>
    <row r="701" spans="1:29" x14ac:dyDescent="0.15">
      <c r="A701">
        <v>3</v>
      </c>
      <c r="B701" s="1">
        <v>41767</v>
      </c>
      <c r="C701">
        <v>201</v>
      </c>
      <c r="D701">
        <v>202</v>
      </c>
      <c r="E701">
        <v>200</v>
      </c>
      <c r="F701">
        <v>200</v>
      </c>
      <c r="G701">
        <v>66953300</v>
      </c>
      <c r="H701" s="2">
        <f t="shared" si="198"/>
        <v>13390660000</v>
      </c>
      <c r="I701">
        <f t="shared" si="192"/>
        <v>0</v>
      </c>
      <c r="J701" t="str">
        <f t="shared" si="199"/>
        <v/>
      </c>
      <c r="L701">
        <f t="shared" si="193"/>
        <v>0</v>
      </c>
      <c r="M701">
        <f t="shared" si="200"/>
        <v>0</v>
      </c>
      <c r="N701">
        <f t="shared" si="201"/>
        <v>0</v>
      </c>
      <c r="O701" s="2">
        <f t="shared" si="194"/>
        <v>5000</v>
      </c>
      <c r="P701" s="2">
        <f t="shared" si="202"/>
        <v>0</v>
      </c>
      <c r="Q701" s="2">
        <f t="shared" si="195"/>
        <v>1000000</v>
      </c>
      <c r="R701" s="2" t="str">
        <f t="shared" si="203"/>
        <v>uri</v>
      </c>
      <c r="S701" s="2" t="str">
        <f t="shared" si="204"/>
        <v>kai</v>
      </c>
      <c r="T701" s="2" t="str">
        <f t="shared" si="205"/>
        <v>uri</v>
      </c>
      <c r="U701" s="2">
        <f t="shared" si="206"/>
        <v>1000000</v>
      </c>
      <c r="V701" s="2">
        <f t="shared" si="207"/>
        <v>1512</v>
      </c>
      <c r="W701" s="2" t="str">
        <f t="shared" si="210"/>
        <v/>
      </c>
      <c r="X701" s="2">
        <f t="shared" si="208"/>
        <v>160</v>
      </c>
      <c r="Y701" s="6">
        <f t="shared" si="196"/>
        <v>1000000</v>
      </c>
      <c r="Z701" s="6">
        <f t="shared" si="197"/>
        <v>0</v>
      </c>
      <c r="AA701" s="4">
        <f>SUM(P701:$P$759)+$Z$25</f>
        <v>1135000</v>
      </c>
      <c r="AB701" s="4">
        <f>SUM(V701:$W$759)</f>
        <v>36362</v>
      </c>
      <c r="AC701" s="4">
        <f t="shared" si="209"/>
        <v>135000</v>
      </c>
    </row>
    <row r="702" spans="1:29" x14ac:dyDescent="0.15">
      <c r="A702">
        <v>3</v>
      </c>
      <c r="B702" s="1">
        <v>41766</v>
      </c>
      <c r="C702">
        <v>203</v>
      </c>
      <c r="D702">
        <v>204</v>
      </c>
      <c r="E702">
        <v>200</v>
      </c>
      <c r="F702">
        <v>200</v>
      </c>
      <c r="G702">
        <v>68041900</v>
      </c>
      <c r="H702" s="2">
        <f t="shared" si="198"/>
        <v>13608380000</v>
      </c>
      <c r="I702">
        <f t="shared" si="192"/>
        <v>-4</v>
      </c>
      <c r="J702" t="str">
        <f t="shared" si="199"/>
        <v>高値割、安値割</v>
      </c>
      <c r="L702">
        <f t="shared" si="193"/>
        <v>-4</v>
      </c>
      <c r="M702">
        <f t="shared" si="200"/>
        <v>-4</v>
      </c>
      <c r="N702">
        <f t="shared" si="201"/>
        <v>-4</v>
      </c>
      <c r="O702" s="2">
        <f t="shared" si="194"/>
        <v>5000</v>
      </c>
      <c r="P702" s="2">
        <f t="shared" si="202"/>
        <v>-20000</v>
      </c>
      <c r="Q702" s="2">
        <f t="shared" si="195"/>
        <v>1020000</v>
      </c>
      <c r="R702" s="2" t="str">
        <f t="shared" si="203"/>
        <v>kai</v>
      </c>
      <c r="S702" s="2" t="str">
        <f t="shared" si="204"/>
        <v>kai</v>
      </c>
      <c r="T702" s="2" t="str">
        <f t="shared" si="205"/>
        <v>kai</v>
      </c>
      <c r="U702" s="2" t="str">
        <f t="shared" si="206"/>
        <v/>
      </c>
      <c r="V702" s="2" t="str">
        <f t="shared" si="207"/>
        <v/>
      </c>
      <c r="W702" s="2">
        <f t="shared" si="210"/>
        <v>81.599999999999994</v>
      </c>
      <c r="X702" s="2" t="str">
        <f t="shared" si="208"/>
        <v/>
      </c>
      <c r="Y702" s="6">
        <f t="shared" si="196"/>
        <v>1000000</v>
      </c>
      <c r="Z702" s="6">
        <f t="shared" si="197"/>
        <v>0</v>
      </c>
      <c r="AA702" s="4">
        <f>SUM(P702:$P$759)+$Z$25</f>
        <v>1135000</v>
      </c>
      <c r="AB702" s="4">
        <f>SUM(V702:$W$759)</f>
        <v>34850.000000000007</v>
      </c>
      <c r="AC702" s="4">
        <f t="shared" si="209"/>
        <v>135000</v>
      </c>
    </row>
    <row r="703" spans="1:29" x14ac:dyDescent="0.15">
      <c r="A703">
        <v>3</v>
      </c>
      <c r="B703" s="1">
        <v>41761</v>
      </c>
      <c r="C703">
        <v>203</v>
      </c>
      <c r="D703">
        <v>205</v>
      </c>
      <c r="E703">
        <v>202</v>
      </c>
      <c r="F703">
        <v>204</v>
      </c>
      <c r="G703">
        <v>69308600</v>
      </c>
      <c r="H703" s="2">
        <f t="shared" si="198"/>
        <v>14138954400</v>
      </c>
      <c r="I703">
        <f t="shared" si="192"/>
        <v>0</v>
      </c>
      <c r="J703" t="str">
        <f t="shared" si="199"/>
        <v/>
      </c>
      <c r="L703">
        <f t="shared" si="193"/>
        <v>0</v>
      </c>
      <c r="M703">
        <f t="shared" si="200"/>
        <v>0</v>
      </c>
      <c r="N703">
        <f t="shared" si="201"/>
        <v>0</v>
      </c>
      <c r="O703" s="2">
        <f t="shared" si="194"/>
        <v>5000</v>
      </c>
      <c r="P703" s="2">
        <f t="shared" si="202"/>
        <v>0</v>
      </c>
      <c r="Q703" s="2">
        <f t="shared" si="195"/>
        <v>1020000</v>
      </c>
      <c r="R703" s="2" t="str">
        <f t="shared" si="203"/>
        <v>kai</v>
      </c>
      <c r="S703" s="2" t="str">
        <f t="shared" si="204"/>
        <v>uri</v>
      </c>
      <c r="T703" s="2" t="str">
        <f t="shared" si="205"/>
        <v>kai</v>
      </c>
      <c r="U703" s="2" t="str">
        <f t="shared" si="206"/>
        <v/>
      </c>
      <c r="V703" s="2" t="str">
        <f t="shared" si="207"/>
        <v/>
      </c>
      <c r="W703" s="2">
        <f t="shared" si="210"/>
        <v>81.599999999999994</v>
      </c>
      <c r="X703" s="2" t="str">
        <f t="shared" si="208"/>
        <v/>
      </c>
      <c r="Y703" s="6">
        <f t="shared" si="196"/>
        <v>1020000</v>
      </c>
      <c r="Z703" s="6">
        <f t="shared" si="197"/>
        <v>0</v>
      </c>
      <c r="AA703" s="4">
        <f>SUM(P703:$P$759)+$Z$25</f>
        <v>1155000</v>
      </c>
      <c r="AB703" s="4">
        <f>SUM(V703:$W$759)</f>
        <v>34768.400000000009</v>
      </c>
      <c r="AC703" s="4">
        <f t="shared" si="209"/>
        <v>135000</v>
      </c>
    </row>
    <row r="704" spans="1:29" x14ac:dyDescent="0.15">
      <c r="A704">
        <v>3</v>
      </c>
      <c r="B704" s="1">
        <v>41760</v>
      </c>
      <c r="C704">
        <v>201</v>
      </c>
      <c r="D704">
        <v>205</v>
      </c>
      <c r="E704">
        <v>200</v>
      </c>
      <c r="F704">
        <v>204</v>
      </c>
      <c r="G704">
        <v>89356100</v>
      </c>
      <c r="H704" s="2">
        <f t="shared" si="198"/>
        <v>18228644400</v>
      </c>
      <c r="I704">
        <f t="shared" si="192"/>
        <v>4</v>
      </c>
      <c r="J704" t="str">
        <f t="shared" si="199"/>
        <v>高値超、安値超</v>
      </c>
      <c r="L704">
        <f t="shared" si="193"/>
        <v>4</v>
      </c>
      <c r="M704">
        <f t="shared" si="200"/>
        <v>4</v>
      </c>
      <c r="N704">
        <f t="shared" si="201"/>
        <v>-4</v>
      </c>
      <c r="O704" s="2">
        <f t="shared" si="194"/>
        <v>5000</v>
      </c>
      <c r="P704" s="2">
        <f t="shared" si="202"/>
        <v>20000</v>
      </c>
      <c r="Q704" s="2">
        <f t="shared" si="195"/>
        <v>1000000</v>
      </c>
      <c r="R704" s="2" t="str">
        <f t="shared" si="203"/>
        <v>kai</v>
      </c>
      <c r="S704" s="2" t="str">
        <f t="shared" si="204"/>
        <v>uri</v>
      </c>
      <c r="T704" s="2" t="str">
        <f t="shared" si="205"/>
        <v>kai</v>
      </c>
      <c r="U704" s="2" t="str">
        <f t="shared" si="206"/>
        <v/>
      </c>
      <c r="V704" s="2" t="str">
        <f t="shared" si="207"/>
        <v/>
      </c>
      <c r="W704" s="2">
        <f t="shared" si="210"/>
        <v>80</v>
      </c>
      <c r="X704" s="2" t="str">
        <f t="shared" si="208"/>
        <v/>
      </c>
      <c r="Y704" s="6">
        <f t="shared" si="196"/>
        <v>1020000</v>
      </c>
      <c r="Z704" s="6">
        <f t="shared" si="197"/>
        <v>0</v>
      </c>
      <c r="AA704" s="4">
        <f>SUM(P704:$P$759)+$Z$25</f>
        <v>1155000</v>
      </c>
      <c r="AB704" s="4">
        <f>SUM(V704:$W$759)</f>
        <v>34686.800000000003</v>
      </c>
      <c r="AC704" s="4">
        <f t="shared" si="209"/>
        <v>135000</v>
      </c>
    </row>
    <row r="705" spans="1:29" x14ac:dyDescent="0.15">
      <c r="A705">
        <v>3</v>
      </c>
      <c r="B705" s="1">
        <v>41759</v>
      </c>
      <c r="C705">
        <v>201</v>
      </c>
      <c r="D705">
        <v>201</v>
      </c>
      <c r="E705">
        <v>199</v>
      </c>
      <c r="F705">
        <v>200</v>
      </c>
      <c r="G705">
        <v>54435300</v>
      </c>
      <c r="H705" s="2">
        <f t="shared" si="198"/>
        <v>10887060000</v>
      </c>
      <c r="I705">
        <f t="shared" si="192"/>
        <v>0</v>
      </c>
      <c r="J705" t="str">
        <f t="shared" si="199"/>
        <v>高値超、安値超</v>
      </c>
      <c r="L705">
        <f t="shared" si="193"/>
        <v>0</v>
      </c>
      <c r="M705">
        <f t="shared" si="200"/>
        <v>0</v>
      </c>
      <c r="N705">
        <f t="shared" si="201"/>
        <v>0</v>
      </c>
      <c r="O705" s="2">
        <f t="shared" si="194"/>
        <v>5000</v>
      </c>
      <c r="P705" s="2">
        <f t="shared" si="202"/>
        <v>0</v>
      </c>
      <c r="Q705" s="2">
        <f t="shared" si="195"/>
        <v>1000000</v>
      </c>
      <c r="R705" s="2" t="str">
        <f t="shared" si="203"/>
        <v>kai</v>
      </c>
      <c r="S705" s="2" t="str">
        <f t="shared" si="204"/>
        <v>kai</v>
      </c>
      <c r="T705" s="2" t="str">
        <f t="shared" si="205"/>
        <v>kai</v>
      </c>
      <c r="U705" s="2" t="str">
        <f t="shared" si="206"/>
        <v/>
      </c>
      <c r="V705" s="2" t="str">
        <f t="shared" si="207"/>
        <v/>
      </c>
      <c r="W705" s="2">
        <f t="shared" si="210"/>
        <v>80</v>
      </c>
      <c r="X705" s="2" t="str">
        <f t="shared" si="208"/>
        <v/>
      </c>
      <c r="Y705" s="6">
        <f t="shared" si="196"/>
        <v>1000000</v>
      </c>
      <c r="Z705" s="6">
        <f t="shared" si="197"/>
        <v>0</v>
      </c>
      <c r="AA705" s="4">
        <f>SUM(P705:$P$759)+$Z$25</f>
        <v>1135000</v>
      </c>
      <c r="AB705" s="4">
        <f>SUM(V705:$W$759)</f>
        <v>34606.800000000003</v>
      </c>
      <c r="AC705" s="4">
        <f t="shared" si="209"/>
        <v>135000</v>
      </c>
    </row>
    <row r="706" spans="1:29" x14ac:dyDescent="0.15">
      <c r="A706">
        <v>3</v>
      </c>
      <c r="B706" s="1">
        <v>41757</v>
      </c>
      <c r="C706">
        <v>198</v>
      </c>
      <c r="D706">
        <v>200</v>
      </c>
      <c r="E706">
        <v>198</v>
      </c>
      <c r="F706">
        <v>200</v>
      </c>
      <c r="G706">
        <v>37704600</v>
      </c>
      <c r="H706" s="2">
        <f t="shared" si="198"/>
        <v>7540920000</v>
      </c>
      <c r="I706">
        <f t="shared" si="192"/>
        <v>1</v>
      </c>
      <c r="J706" t="str">
        <f t="shared" si="199"/>
        <v/>
      </c>
      <c r="L706">
        <f t="shared" si="193"/>
        <v>1</v>
      </c>
      <c r="M706">
        <f t="shared" si="200"/>
        <v>1</v>
      </c>
      <c r="N706">
        <f t="shared" si="201"/>
        <v>1</v>
      </c>
      <c r="O706" s="2">
        <f t="shared" si="194"/>
        <v>5000</v>
      </c>
      <c r="P706" s="2">
        <f t="shared" si="202"/>
        <v>5000</v>
      </c>
      <c r="Q706" s="2">
        <f t="shared" si="195"/>
        <v>995000</v>
      </c>
      <c r="R706" s="2" t="str">
        <f t="shared" si="203"/>
        <v>kai</v>
      </c>
      <c r="S706" s="2" t="str">
        <f t="shared" si="204"/>
        <v>kai</v>
      </c>
      <c r="T706" s="2" t="str">
        <f t="shared" si="205"/>
        <v>kai</v>
      </c>
      <c r="U706" s="2">
        <f t="shared" si="206"/>
        <v>995000</v>
      </c>
      <c r="V706" s="2">
        <f t="shared" si="207"/>
        <v>1080</v>
      </c>
      <c r="W706" s="2">
        <f t="shared" si="210"/>
        <v>159.19999999999999</v>
      </c>
      <c r="X706" s="2" t="str">
        <f t="shared" si="208"/>
        <v/>
      </c>
      <c r="Y706" s="6">
        <f t="shared" si="196"/>
        <v>1000000</v>
      </c>
      <c r="Z706" s="6">
        <f t="shared" si="197"/>
        <v>0</v>
      </c>
      <c r="AA706" s="4">
        <f>SUM(P706:$P$759)+$Z$25</f>
        <v>1135000</v>
      </c>
      <c r="AB706" s="4">
        <f>SUM(V706:$W$759)</f>
        <v>34526.800000000003</v>
      </c>
      <c r="AC706" s="4">
        <f t="shared" si="209"/>
        <v>135000</v>
      </c>
    </row>
    <row r="707" spans="1:29" x14ac:dyDescent="0.15">
      <c r="A707">
        <v>3</v>
      </c>
      <c r="B707" s="1">
        <v>41754</v>
      </c>
      <c r="C707">
        <v>199</v>
      </c>
      <c r="D707">
        <v>201</v>
      </c>
      <c r="E707">
        <v>198</v>
      </c>
      <c r="F707">
        <v>199</v>
      </c>
      <c r="G707">
        <v>59824200</v>
      </c>
      <c r="H707" s="2">
        <f t="shared" si="198"/>
        <v>11905015800</v>
      </c>
      <c r="I707">
        <f t="shared" si="192"/>
        <v>0</v>
      </c>
      <c r="J707" t="str">
        <f t="shared" si="199"/>
        <v/>
      </c>
      <c r="L707">
        <f t="shared" si="193"/>
        <v>0</v>
      </c>
      <c r="M707">
        <f t="shared" si="200"/>
        <v>0</v>
      </c>
      <c r="N707">
        <f t="shared" si="201"/>
        <v>0</v>
      </c>
      <c r="O707" s="2">
        <f t="shared" si="194"/>
        <v>5000</v>
      </c>
      <c r="P707" s="2">
        <f t="shared" si="202"/>
        <v>0</v>
      </c>
      <c r="Q707" s="2">
        <f t="shared" si="195"/>
        <v>995000</v>
      </c>
      <c r="R707" s="2" t="str">
        <f t="shared" si="203"/>
        <v>uri</v>
      </c>
      <c r="S707" s="2" t="str">
        <f t="shared" si="204"/>
        <v>kai</v>
      </c>
      <c r="T707" s="2" t="str">
        <f t="shared" si="205"/>
        <v>uri</v>
      </c>
      <c r="U707" s="2">
        <f t="shared" si="206"/>
        <v>995000</v>
      </c>
      <c r="V707" s="2">
        <f t="shared" si="207"/>
        <v>1080</v>
      </c>
      <c r="W707" s="2" t="str">
        <f t="shared" si="210"/>
        <v/>
      </c>
      <c r="X707" s="2">
        <f t="shared" si="208"/>
        <v>159.19999999999999</v>
      </c>
      <c r="Y707" s="6">
        <f t="shared" si="196"/>
        <v>995000</v>
      </c>
      <c r="Z707" s="6">
        <f t="shared" si="197"/>
        <v>0</v>
      </c>
      <c r="AA707" s="4">
        <f>SUM(P707:$P$759)+$Z$25</f>
        <v>1130000</v>
      </c>
      <c r="AB707" s="4">
        <f>SUM(V707:$W$759)</f>
        <v>33287.600000000006</v>
      </c>
      <c r="AC707" s="4">
        <f t="shared" si="209"/>
        <v>135000</v>
      </c>
    </row>
    <row r="708" spans="1:29" x14ac:dyDescent="0.15">
      <c r="A708">
        <v>3</v>
      </c>
      <c r="B708" s="1">
        <v>41753</v>
      </c>
      <c r="C708">
        <v>200</v>
      </c>
      <c r="D708">
        <v>200</v>
      </c>
      <c r="E708">
        <v>198</v>
      </c>
      <c r="F708">
        <v>199</v>
      </c>
      <c r="G708">
        <v>41548300</v>
      </c>
      <c r="H708" s="2">
        <f t="shared" si="198"/>
        <v>8268111700</v>
      </c>
      <c r="I708">
        <f t="shared" si="192"/>
        <v>0</v>
      </c>
      <c r="J708" t="str">
        <f t="shared" si="199"/>
        <v>高値割、安値割</v>
      </c>
      <c r="L708">
        <f t="shared" si="193"/>
        <v>0</v>
      </c>
      <c r="M708">
        <f t="shared" si="200"/>
        <v>0</v>
      </c>
      <c r="N708">
        <f t="shared" si="201"/>
        <v>0</v>
      </c>
      <c r="O708" s="2">
        <f t="shared" si="194"/>
        <v>5000</v>
      </c>
      <c r="P708" s="2">
        <f t="shared" si="202"/>
        <v>0</v>
      </c>
      <c r="Q708" s="2">
        <f t="shared" si="195"/>
        <v>995000</v>
      </c>
      <c r="R708" s="2" t="str">
        <f t="shared" si="203"/>
        <v>kai</v>
      </c>
      <c r="S708" s="2" t="str">
        <f t="shared" si="204"/>
        <v>kai</v>
      </c>
      <c r="T708" s="2" t="str">
        <f t="shared" si="205"/>
        <v>kai</v>
      </c>
      <c r="U708" s="2">
        <f t="shared" si="206"/>
        <v>995000</v>
      </c>
      <c r="V708" s="2">
        <f t="shared" si="207"/>
        <v>1080</v>
      </c>
      <c r="W708" s="2">
        <f t="shared" si="210"/>
        <v>159.19999999999999</v>
      </c>
      <c r="X708" s="2" t="str">
        <f t="shared" si="208"/>
        <v/>
      </c>
      <c r="Y708" s="6">
        <f t="shared" si="196"/>
        <v>995000</v>
      </c>
      <c r="Z708" s="6">
        <f t="shared" si="197"/>
        <v>0</v>
      </c>
      <c r="AA708" s="4">
        <f>SUM(P708:$P$759)+$Z$25</f>
        <v>1130000</v>
      </c>
      <c r="AB708" s="4">
        <f>SUM(V708:$W$759)</f>
        <v>32207.600000000009</v>
      </c>
      <c r="AC708" s="4">
        <f t="shared" si="209"/>
        <v>135000</v>
      </c>
    </row>
    <row r="709" spans="1:29" x14ac:dyDescent="0.15">
      <c r="A709">
        <v>3</v>
      </c>
      <c r="B709" s="1">
        <v>41752</v>
      </c>
      <c r="C709">
        <v>200</v>
      </c>
      <c r="D709">
        <v>201</v>
      </c>
      <c r="E709">
        <v>199</v>
      </c>
      <c r="F709">
        <v>199</v>
      </c>
      <c r="G709">
        <v>41008900</v>
      </c>
      <c r="H709" s="2">
        <f t="shared" si="198"/>
        <v>8160771100</v>
      </c>
      <c r="I709">
        <f t="shared" si="192"/>
        <v>0</v>
      </c>
      <c r="J709" t="str">
        <f t="shared" si="199"/>
        <v/>
      </c>
      <c r="L709">
        <f t="shared" si="193"/>
        <v>0</v>
      </c>
      <c r="M709">
        <f t="shared" si="200"/>
        <v>0</v>
      </c>
      <c r="N709">
        <f t="shared" si="201"/>
        <v>0</v>
      </c>
      <c r="O709" s="2">
        <f t="shared" si="194"/>
        <v>5000</v>
      </c>
      <c r="P709" s="2">
        <f t="shared" si="202"/>
        <v>0</v>
      </c>
      <c r="Q709" s="2">
        <f t="shared" si="195"/>
        <v>995000</v>
      </c>
      <c r="R709" s="2" t="str">
        <f t="shared" si="203"/>
        <v>uri</v>
      </c>
      <c r="S709" s="2" t="str">
        <f t="shared" si="204"/>
        <v>kai</v>
      </c>
      <c r="T709" s="2" t="str">
        <f t="shared" si="205"/>
        <v>uri</v>
      </c>
      <c r="U709" s="2" t="str">
        <f t="shared" si="206"/>
        <v/>
      </c>
      <c r="V709" s="2" t="str">
        <f t="shared" si="207"/>
        <v/>
      </c>
      <c r="W709" s="2" t="str">
        <f t="shared" si="210"/>
        <v/>
      </c>
      <c r="X709" s="2">
        <f t="shared" si="208"/>
        <v>79.599999999999994</v>
      </c>
      <c r="Y709" s="6">
        <f t="shared" si="196"/>
        <v>995000</v>
      </c>
      <c r="Z709" s="6">
        <f t="shared" si="197"/>
        <v>0</v>
      </c>
      <c r="AA709" s="4">
        <f>SUM(P709:$P$759)+$Z$25</f>
        <v>1130000</v>
      </c>
      <c r="AB709" s="4">
        <f>SUM(V709:$W$759)</f>
        <v>30968.400000000005</v>
      </c>
      <c r="AC709" s="4">
        <f t="shared" si="209"/>
        <v>135000</v>
      </c>
    </row>
    <row r="710" spans="1:29" x14ac:dyDescent="0.15">
      <c r="A710">
        <v>3</v>
      </c>
      <c r="B710" s="1">
        <v>41751</v>
      </c>
      <c r="C710">
        <v>201</v>
      </c>
      <c r="D710">
        <v>202</v>
      </c>
      <c r="E710">
        <v>199</v>
      </c>
      <c r="F710">
        <v>199</v>
      </c>
      <c r="G710">
        <v>56657200</v>
      </c>
      <c r="H710" s="2">
        <f t="shared" si="198"/>
        <v>11274782800</v>
      </c>
      <c r="I710">
        <f t="shared" si="192"/>
        <v>-2</v>
      </c>
      <c r="J710" t="str">
        <f t="shared" si="199"/>
        <v>高値割、安値割</v>
      </c>
      <c r="L710">
        <f t="shared" si="193"/>
        <v>2</v>
      </c>
      <c r="M710">
        <f t="shared" si="200"/>
        <v>2</v>
      </c>
      <c r="N710">
        <f t="shared" si="201"/>
        <v>-2</v>
      </c>
      <c r="O710" s="2">
        <f t="shared" si="194"/>
        <v>5000</v>
      </c>
      <c r="P710" s="2">
        <f t="shared" si="202"/>
        <v>10000</v>
      </c>
      <c r="Q710" s="2">
        <f t="shared" si="195"/>
        <v>1005000</v>
      </c>
      <c r="R710" s="2" t="str">
        <f t="shared" si="203"/>
        <v>uri</v>
      </c>
      <c r="S710" s="2" t="str">
        <f t="shared" si="204"/>
        <v>kai</v>
      </c>
      <c r="T710" s="2" t="str">
        <f t="shared" si="205"/>
        <v>uri</v>
      </c>
      <c r="U710" s="2">
        <f t="shared" si="206"/>
        <v>1005000</v>
      </c>
      <c r="V710" s="2">
        <f t="shared" si="207"/>
        <v>1512</v>
      </c>
      <c r="W710" s="2" t="str">
        <f t="shared" si="210"/>
        <v/>
      </c>
      <c r="X710" s="2">
        <f t="shared" si="208"/>
        <v>160.80000000000001</v>
      </c>
      <c r="Y710" s="6">
        <f t="shared" si="196"/>
        <v>995000</v>
      </c>
      <c r="Z710" s="6">
        <f t="shared" si="197"/>
        <v>0</v>
      </c>
      <c r="AA710" s="4">
        <f>SUM(P710:$P$759)+$Z$25</f>
        <v>1130000</v>
      </c>
      <c r="AB710" s="4">
        <f>SUM(V710:$W$759)</f>
        <v>30968.400000000005</v>
      </c>
      <c r="AC710" s="4">
        <f t="shared" si="209"/>
        <v>135000</v>
      </c>
    </row>
    <row r="711" spans="1:29" x14ac:dyDescent="0.15">
      <c r="A711">
        <v>3</v>
      </c>
      <c r="B711" s="1">
        <v>41750</v>
      </c>
      <c r="C711">
        <v>203</v>
      </c>
      <c r="D711">
        <v>203</v>
      </c>
      <c r="E711">
        <v>200</v>
      </c>
      <c r="F711">
        <v>201</v>
      </c>
      <c r="G711">
        <v>56369700</v>
      </c>
      <c r="H711" s="2">
        <f t="shared" si="198"/>
        <v>11330309700</v>
      </c>
      <c r="I711">
        <f t="shared" si="192"/>
        <v>-1</v>
      </c>
      <c r="J711" t="str">
        <f t="shared" si="199"/>
        <v>高値割、安値割</v>
      </c>
      <c r="L711">
        <f t="shared" si="193"/>
        <v>-1</v>
      </c>
      <c r="M711">
        <f t="shared" si="200"/>
        <v>-1</v>
      </c>
      <c r="N711">
        <f t="shared" si="201"/>
        <v>-1</v>
      </c>
      <c r="O711" s="2">
        <f t="shared" si="194"/>
        <v>5000</v>
      </c>
      <c r="P711" s="2">
        <f t="shared" si="202"/>
        <v>-5000</v>
      </c>
      <c r="Q711" s="2">
        <f t="shared" si="195"/>
        <v>1010000</v>
      </c>
      <c r="R711" s="2" t="str">
        <f t="shared" si="203"/>
        <v>kai</v>
      </c>
      <c r="S711" s="2" t="str">
        <f t="shared" si="204"/>
        <v>kai</v>
      </c>
      <c r="T711" s="2" t="str">
        <f t="shared" si="205"/>
        <v>kai</v>
      </c>
      <c r="U711" s="2" t="str">
        <f t="shared" si="206"/>
        <v/>
      </c>
      <c r="V711" s="2" t="str">
        <f t="shared" si="207"/>
        <v/>
      </c>
      <c r="W711" s="2">
        <f t="shared" si="210"/>
        <v>80.8</v>
      </c>
      <c r="X711" s="2" t="str">
        <f t="shared" si="208"/>
        <v/>
      </c>
      <c r="Y711" s="6">
        <f t="shared" si="196"/>
        <v>1005000</v>
      </c>
      <c r="Z711" s="6">
        <f t="shared" si="197"/>
        <v>0</v>
      </c>
      <c r="AA711" s="4">
        <f>SUM(P711:$P$759)+$Z$25</f>
        <v>1120000</v>
      </c>
      <c r="AB711" s="4">
        <f>SUM(V711:$W$759)</f>
        <v>29456.400000000005</v>
      </c>
      <c r="AC711" s="4">
        <f t="shared" si="209"/>
        <v>115000</v>
      </c>
    </row>
    <row r="712" spans="1:29" x14ac:dyDescent="0.15">
      <c r="A712">
        <v>3</v>
      </c>
      <c r="B712" s="1">
        <v>41747</v>
      </c>
      <c r="C712">
        <v>203</v>
      </c>
      <c r="D712">
        <v>204</v>
      </c>
      <c r="E712">
        <v>201</v>
      </c>
      <c r="F712">
        <v>202</v>
      </c>
      <c r="G712">
        <v>36941600</v>
      </c>
      <c r="H712" s="2">
        <f t="shared" si="198"/>
        <v>7462203200</v>
      </c>
      <c r="I712">
        <f t="shared" si="192"/>
        <v>-1</v>
      </c>
      <c r="J712" t="str">
        <f t="shared" si="199"/>
        <v/>
      </c>
      <c r="L712">
        <f t="shared" si="193"/>
        <v>-1</v>
      </c>
      <c r="M712">
        <f t="shared" si="200"/>
        <v>-1</v>
      </c>
      <c r="N712">
        <f t="shared" si="201"/>
        <v>-1</v>
      </c>
      <c r="O712" s="2">
        <f t="shared" si="194"/>
        <v>5000</v>
      </c>
      <c r="P712" s="2">
        <f t="shared" si="202"/>
        <v>-5000</v>
      </c>
      <c r="Q712" s="2">
        <f t="shared" si="195"/>
        <v>1015000</v>
      </c>
      <c r="R712" s="2" t="str">
        <f t="shared" si="203"/>
        <v>kai</v>
      </c>
      <c r="S712" s="2" t="str">
        <f t="shared" si="204"/>
        <v>kai</v>
      </c>
      <c r="T712" s="2" t="str">
        <f t="shared" si="205"/>
        <v>kai</v>
      </c>
      <c r="U712" s="2" t="str">
        <f t="shared" si="206"/>
        <v/>
      </c>
      <c r="V712" s="2" t="str">
        <f t="shared" si="207"/>
        <v/>
      </c>
      <c r="W712" s="2">
        <f t="shared" si="210"/>
        <v>81.2</v>
      </c>
      <c r="X712" s="2" t="str">
        <f t="shared" si="208"/>
        <v/>
      </c>
      <c r="Y712" s="6">
        <f t="shared" si="196"/>
        <v>1010000</v>
      </c>
      <c r="Z712" s="6">
        <f t="shared" si="197"/>
        <v>0</v>
      </c>
      <c r="AA712" s="4">
        <f>SUM(P712:$P$759)+$Z$25</f>
        <v>1125000</v>
      </c>
      <c r="AB712" s="4">
        <f>SUM(V712:$W$759)</f>
        <v>29375.600000000002</v>
      </c>
      <c r="AC712" s="4">
        <f t="shared" si="209"/>
        <v>115000</v>
      </c>
    </row>
    <row r="713" spans="1:29" x14ac:dyDescent="0.15">
      <c r="A713">
        <v>3</v>
      </c>
      <c r="B713" s="1">
        <v>41746</v>
      </c>
      <c r="C713">
        <v>203</v>
      </c>
      <c r="D713">
        <v>203</v>
      </c>
      <c r="E713">
        <v>201</v>
      </c>
      <c r="F713">
        <v>203</v>
      </c>
      <c r="G713">
        <v>63739300</v>
      </c>
      <c r="H713" s="2">
        <f t="shared" si="198"/>
        <v>12939077900</v>
      </c>
      <c r="I713">
        <f t="shared" si="192"/>
        <v>0</v>
      </c>
      <c r="J713" t="str">
        <f t="shared" si="199"/>
        <v/>
      </c>
      <c r="L713">
        <f t="shared" si="193"/>
        <v>0</v>
      </c>
      <c r="M713">
        <f t="shared" si="200"/>
        <v>0</v>
      </c>
      <c r="N713">
        <f t="shared" si="201"/>
        <v>0</v>
      </c>
      <c r="O713" s="2">
        <f t="shared" si="194"/>
        <v>5000</v>
      </c>
      <c r="P713" s="2">
        <f t="shared" si="202"/>
        <v>0</v>
      </c>
      <c r="Q713" s="2">
        <f t="shared" si="195"/>
        <v>1015000</v>
      </c>
      <c r="R713" s="2" t="str">
        <f t="shared" si="203"/>
        <v>kai</v>
      </c>
      <c r="S713" s="2" t="str">
        <f t="shared" si="204"/>
        <v>uri</v>
      </c>
      <c r="T713" s="2" t="str">
        <f t="shared" si="205"/>
        <v>kai</v>
      </c>
      <c r="U713" s="2" t="str">
        <f t="shared" si="206"/>
        <v/>
      </c>
      <c r="V713" s="2" t="str">
        <f t="shared" si="207"/>
        <v/>
      </c>
      <c r="W713" s="2">
        <f t="shared" si="210"/>
        <v>81.2</v>
      </c>
      <c r="X713" s="2" t="str">
        <f t="shared" si="208"/>
        <v/>
      </c>
      <c r="Y713" s="6">
        <f t="shared" si="196"/>
        <v>1015000</v>
      </c>
      <c r="Z713" s="6">
        <f t="shared" si="197"/>
        <v>0</v>
      </c>
      <c r="AA713" s="4">
        <f>SUM(P713:$P$759)+$Z$25</f>
        <v>1130000</v>
      </c>
      <c r="AB713" s="4">
        <f>SUM(V713:$W$759)</f>
        <v>29294.400000000005</v>
      </c>
      <c r="AC713" s="4">
        <f t="shared" si="209"/>
        <v>115000</v>
      </c>
    </row>
    <row r="714" spans="1:29" x14ac:dyDescent="0.15">
      <c r="A714">
        <v>3</v>
      </c>
      <c r="B714" s="1">
        <v>41745</v>
      </c>
      <c r="C714">
        <v>200</v>
      </c>
      <c r="D714">
        <v>204</v>
      </c>
      <c r="E714">
        <v>199</v>
      </c>
      <c r="F714">
        <v>203</v>
      </c>
      <c r="G714">
        <v>126380300</v>
      </c>
      <c r="H714" s="2">
        <f t="shared" si="198"/>
        <v>25655200900</v>
      </c>
      <c r="I714">
        <f t="shared" si="192"/>
        <v>4</v>
      </c>
      <c r="J714" t="str">
        <f t="shared" si="199"/>
        <v>高値超、安値超</v>
      </c>
      <c r="L714">
        <f t="shared" si="193"/>
        <v>4</v>
      </c>
      <c r="M714">
        <f t="shared" si="200"/>
        <v>4</v>
      </c>
      <c r="N714">
        <f t="shared" si="201"/>
        <v>-4</v>
      </c>
      <c r="O714" s="2">
        <f t="shared" si="194"/>
        <v>5000</v>
      </c>
      <c r="P714" s="2">
        <f t="shared" si="202"/>
        <v>20000</v>
      </c>
      <c r="Q714" s="2">
        <f t="shared" si="195"/>
        <v>995000</v>
      </c>
      <c r="R714" s="2" t="str">
        <f t="shared" si="203"/>
        <v>kai</v>
      </c>
      <c r="S714" s="2" t="str">
        <f t="shared" si="204"/>
        <v>uri</v>
      </c>
      <c r="T714" s="2" t="str">
        <f t="shared" si="205"/>
        <v>kai</v>
      </c>
      <c r="U714" s="2" t="str">
        <f t="shared" si="206"/>
        <v/>
      </c>
      <c r="V714" s="2" t="str">
        <f t="shared" si="207"/>
        <v/>
      </c>
      <c r="W714" s="2">
        <f t="shared" si="210"/>
        <v>79.599999999999994</v>
      </c>
      <c r="X714" s="2" t="str">
        <f t="shared" si="208"/>
        <v/>
      </c>
      <c r="Y714" s="6">
        <f t="shared" si="196"/>
        <v>1015000</v>
      </c>
      <c r="Z714" s="6">
        <f t="shared" si="197"/>
        <v>0</v>
      </c>
      <c r="AA714" s="4">
        <f>SUM(P714:$P$759)+$Z$25</f>
        <v>1130000</v>
      </c>
      <c r="AB714" s="4">
        <f>SUM(V714:$W$759)</f>
        <v>29213.200000000008</v>
      </c>
      <c r="AC714" s="4">
        <f t="shared" si="209"/>
        <v>115000</v>
      </c>
    </row>
    <row r="715" spans="1:29" x14ac:dyDescent="0.15">
      <c r="A715">
        <v>3</v>
      </c>
      <c r="B715" s="1">
        <v>41744</v>
      </c>
      <c r="C715">
        <v>200</v>
      </c>
      <c r="D715">
        <v>201</v>
      </c>
      <c r="E715">
        <v>198</v>
      </c>
      <c r="F715">
        <v>199</v>
      </c>
      <c r="G715">
        <v>73988500</v>
      </c>
      <c r="H715" s="2">
        <f t="shared" si="198"/>
        <v>14723711500</v>
      </c>
      <c r="I715">
        <f t="shared" si="192"/>
        <v>1</v>
      </c>
      <c r="J715" t="str">
        <f t="shared" si="199"/>
        <v>高値超、安値超</v>
      </c>
      <c r="L715">
        <f t="shared" si="193"/>
        <v>1</v>
      </c>
      <c r="M715">
        <f t="shared" si="200"/>
        <v>1</v>
      </c>
      <c r="N715">
        <f t="shared" si="201"/>
        <v>1</v>
      </c>
      <c r="O715" s="2">
        <f t="shared" si="194"/>
        <v>5000</v>
      </c>
      <c r="P715" s="2">
        <f t="shared" si="202"/>
        <v>5000</v>
      </c>
      <c r="Q715" s="2">
        <f t="shared" si="195"/>
        <v>990000</v>
      </c>
      <c r="R715" s="2" t="str">
        <f t="shared" si="203"/>
        <v>kai</v>
      </c>
      <c r="S715" s="2" t="str">
        <f t="shared" si="204"/>
        <v>kai</v>
      </c>
      <c r="T715" s="2" t="str">
        <f t="shared" si="205"/>
        <v>kai</v>
      </c>
      <c r="U715" s="2">
        <f t="shared" si="206"/>
        <v>990000</v>
      </c>
      <c r="V715" s="2">
        <f t="shared" si="207"/>
        <v>1080</v>
      </c>
      <c r="W715" s="2">
        <f t="shared" si="210"/>
        <v>158.4</v>
      </c>
      <c r="X715" s="2" t="str">
        <f t="shared" si="208"/>
        <v/>
      </c>
      <c r="Y715" s="6">
        <f t="shared" si="196"/>
        <v>995000</v>
      </c>
      <c r="Z715" s="6">
        <f t="shared" si="197"/>
        <v>0</v>
      </c>
      <c r="AA715" s="4">
        <f>SUM(P715:$P$759)+$Z$25</f>
        <v>1110000</v>
      </c>
      <c r="AB715" s="4">
        <f>SUM(V715:$W$759)</f>
        <v>29133.600000000002</v>
      </c>
      <c r="AC715" s="4">
        <f t="shared" si="209"/>
        <v>115000</v>
      </c>
    </row>
    <row r="716" spans="1:29" x14ac:dyDescent="0.15">
      <c r="A716">
        <v>3</v>
      </c>
      <c r="B716" s="1">
        <v>41743</v>
      </c>
      <c r="C716">
        <v>197</v>
      </c>
      <c r="D716">
        <v>200</v>
      </c>
      <c r="E716">
        <v>197</v>
      </c>
      <c r="F716">
        <v>198</v>
      </c>
      <c r="G716">
        <v>71834400</v>
      </c>
      <c r="H716" s="2">
        <f t="shared" si="198"/>
        <v>14223211200</v>
      </c>
      <c r="I716">
        <f t="shared" si="192"/>
        <v>0</v>
      </c>
      <c r="J716" t="str">
        <f t="shared" si="199"/>
        <v/>
      </c>
      <c r="L716">
        <f t="shared" si="193"/>
        <v>0</v>
      </c>
      <c r="M716">
        <f t="shared" si="200"/>
        <v>0</v>
      </c>
      <c r="N716">
        <f t="shared" si="201"/>
        <v>0</v>
      </c>
      <c r="O716" s="2">
        <f t="shared" si="194"/>
        <v>5000</v>
      </c>
      <c r="P716" s="2">
        <f t="shared" si="202"/>
        <v>0</v>
      </c>
      <c r="Q716" s="2">
        <f t="shared" si="195"/>
        <v>990000</v>
      </c>
      <c r="R716" s="2" t="str">
        <f t="shared" si="203"/>
        <v>uri</v>
      </c>
      <c r="S716" s="2" t="str">
        <f t="shared" si="204"/>
        <v>kai</v>
      </c>
      <c r="T716" s="2" t="str">
        <f t="shared" si="205"/>
        <v>uri</v>
      </c>
      <c r="U716" s="2">
        <f t="shared" si="206"/>
        <v>990000</v>
      </c>
      <c r="V716" s="2">
        <f t="shared" si="207"/>
        <v>1080</v>
      </c>
      <c r="W716" s="2" t="str">
        <f t="shared" si="210"/>
        <v/>
      </c>
      <c r="X716" s="2">
        <f t="shared" si="208"/>
        <v>158.4</v>
      </c>
      <c r="Y716" s="6">
        <f t="shared" si="196"/>
        <v>990000</v>
      </c>
      <c r="Z716" s="6">
        <f t="shared" si="197"/>
        <v>0</v>
      </c>
      <c r="AA716" s="4">
        <f>SUM(P716:$P$759)+$Z$25</f>
        <v>1105000</v>
      </c>
      <c r="AB716" s="4">
        <f>SUM(V716:$W$759)</f>
        <v>27895.200000000004</v>
      </c>
      <c r="AC716" s="4">
        <f t="shared" si="209"/>
        <v>115000</v>
      </c>
    </row>
    <row r="717" spans="1:29" x14ac:dyDescent="0.15">
      <c r="A717">
        <v>3</v>
      </c>
      <c r="B717" s="1">
        <v>41740</v>
      </c>
      <c r="C717">
        <v>197</v>
      </c>
      <c r="D717">
        <v>200</v>
      </c>
      <c r="E717">
        <v>196</v>
      </c>
      <c r="F717">
        <v>198</v>
      </c>
      <c r="G717">
        <v>158590600</v>
      </c>
      <c r="H717" s="2">
        <f t="shared" si="198"/>
        <v>31400938800</v>
      </c>
      <c r="I717">
        <f t="shared" si="192"/>
        <v>-2</v>
      </c>
      <c r="J717" t="str">
        <f t="shared" si="199"/>
        <v>高値割、安値割</v>
      </c>
      <c r="L717">
        <f t="shared" si="193"/>
        <v>-2</v>
      </c>
      <c r="M717">
        <f t="shared" si="200"/>
        <v>-2</v>
      </c>
      <c r="N717">
        <f t="shared" si="201"/>
        <v>-2</v>
      </c>
      <c r="O717" s="2">
        <f t="shared" si="194"/>
        <v>5000</v>
      </c>
      <c r="P717" s="2">
        <f t="shared" si="202"/>
        <v>-10000</v>
      </c>
      <c r="Q717" s="2">
        <f t="shared" si="195"/>
        <v>1000000</v>
      </c>
      <c r="R717" s="2" t="str">
        <f t="shared" si="203"/>
        <v>kai</v>
      </c>
      <c r="S717" s="2" t="str">
        <f t="shared" si="204"/>
        <v>kai</v>
      </c>
      <c r="T717" s="2" t="str">
        <f t="shared" si="205"/>
        <v>kai</v>
      </c>
      <c r="U717" s="2">
        <f t="shared" si="206"/>
        <v>1000000</v>
      </c>
      <c r="V717" s="2">
        <f t="shared" si="207"/>
        <v>1512</v>
      </c>
      <c r="W717" s="2">
        <f t="shared" si="210"/>
        <v>160</v>
      </c>
      <c r="X717" s="2" t="str">
        <f t="shared" si="208"/>
        <v/>
      </c>
      <c r="Y717" s="6">
        <f t="shared" si="196"/>
        <v>990000</v>
      </c>
      <c r="Z717" s="6">
        <f t="shared" si="197"/>
        <v>0</v>
      </c>
      <c r="AA717" s="4">
        <f>SUM(P717:$P$759)+$Z$25</f>
        <v>1105000</v>
      </c>
      <c r="AB717" s="4">
        <f>SUM(V717:$W$759)</f>
        <v>26815.200000000001</v>
      </c>
      <c r="AC717" s="4">
        <f t="shared" si="209"/>
        <v>115000</v>
      </c>
    </row>
    <row r="718" spans="1:29" x14ac:dyDescent="0.15">
      <c r="A718">
        <v>3</v>
      </c>
      <c r="B718" s="1">
        <v>41739</v>
      </c>
      <c r="C718">
        <v>201</v>
      </c>
      <c r="D718">
        <v>202</v>
      </c>
      <c r="E718">
        <v>199</v>
      </c>
      <c r="F718">
        <v>200</v>
      </c>
      <c r="G718">
        <v>82011700</v>
      </c>
      <c r="H718" s="2">
        <f t="shared" si="198"/>
        <v>16402340000</v>
      </c>
      <c r="I718">
        <f t="shared" si="192"/>
        <v>0</v>
      </c>
      <c r="J718" t="str">
        <f t="shared" si="199"/>
        <v/>
      </c>
      <c r="L718">
        <f t="shared" si="193"/>
        <v>0</v>
      </c>
      <c r="M718">
        <f t="shared" si="200"/>
        <v>0</v>
      </c>
      <c r="N718">
        <f t="shared" si="201"/>
        <v>0</v>
      </c>
      <c r="O718" s="2">
        <f t="shared" si="194"/>
        <v>5000</v>
      </c>
      <c r="P718" s="2">
        <f t="shared" si="202"/>
        <v>0</v>
      </c>
      <c r="Q718" s="2">
        <f t="shared" si="195"/>
        <v>1000000</v>
      </c>
      <c r="R718" s="2" t="str">
        <f t="shared" si="203"/>
        <v>uri</v>
      </c>
      <c r="S718" s="2" t="str">
        <f t="shared" si="204"/>
        <v>kai</v>
      </c>
      <c r="T718" s="2" t="str">
        <f t="shared" si="205"/>
        <v>uri</v>
      </c>
      <c r="U718" s="2" t="str">
        <f t="shared" si="206"/>
        <v/>
      </c>
      <c r="V718" s="2" t="str">
        <f t="shared" si="207"/>
        <v/>
      </c>
      <c r="W718" s="2" t="str">
        <f t="shared" si="210"/>
        <v/>
      </c>
      <c r="X718" s="2">
        <f t="shared" si="208"/>
        <v>80</v>
      </c>
      <c r="Y718" s="6">
        <f t="shared" si="196"/>
        <v>1000000</v>
      </c>
      <c r="Z718" s="6">
        <f t="shared" si="197"/>
        <v>0</v>
      </c>
      <c r="AA718" s="4">
        <f>SUM(P718:$P$759)+$Z$25</f>
        <v>1115000</v>
      </c>
      <c r="AB718" s="4">
        <f>SUM(V718:$W$759)</f>
        <v>25143.200000000001</v>
      </c>
      <c r="AC718" s="4">
        <f t="shared" si="209"/>
        <v>115000</v>
      </c>
    </row>
    <row r="719" spans="1:29" x14ac:dyDescent="0.15">
      <c r="A719">
        <v>3</v>
      </c>
      <c r="B719" s="1">
        <v>41738</v>
      </c>
      <c r="C719">
        <v>202</v>
      </c>
      <c r="D719">
        <v>202</v>
      </c>
      <c r="E719">
        <v>199</v>
      </c>
      <c r="F719">
        <v>200</v>
      </c>
      <c r="G719">
        <v>135705800</v>
      </c>
      <c r="H719" s="2">
        <f t="shared" si="198"/>
        <v>27141160000</v>
      </c>
      <c r="I719">
        <f t="shared" si="192"/>
        <v>-4</v>
      </c>
      <c r="J719" t="str">
        <f t="shared" si="199"/>
        <v>高値割、安値割</v>
      </c>
      <c r="L719">
        <f t="shared" si="193"/>
        <v>4</v>
      </c>
      <c r="M719">
        <f t="shared" si="200"/>
        <v>4</v>
      </c>
      <c r="N719">
        <f t="shared" si="201"/>
        <v>-4</v>
      </c>
      <c r="O719" s="2">
        <f t="shared" si="194"/>
        <v>5000</v>
      </c>
      <c r="P719" s="2">
        <f t="shared" si="202"/>
        <v>20000</v>
      </c>
      <c r="Q719" s="2">
        <f t="shared" si="195"/>
        <v>1020000</v>
      </c>
      <c r="R719" s="2" t="str">
        <f t="shared" si="203"/>
        <v>uri</v>
      </c>
      <c r="S719" s="2" t="str">
        <f t="shared" si="204"/>
        <v>kai</v>
      </c>
      <c r="T719" s="2" t="str">
        <f t="shared" si="205"/>
        <v>uri</v>
      </c>
      <c r="U719" s="2" t="str">
        <f t="shared" si="206"/>
        <v/>
      </c>
      <c r="V719" s="2" t="str">
        <f t="shared" si="207"/>
        <v/>
      </c>
      <c r="W719" s="2" t="str">
        <f t="shared" si="210"/>
        <v/>
      </c>
      <c r="X719" s="2">
        <f t="shared" si="208"/>
        <v>81.599999999999994</v>
      </c>
      <c r="Y719" s="6">
        <f t="shared" si="196"/>
        <v>1000000</v>
      </c>
      <c r="Z719" s="6">
        <f t="shared" si="197"/>
        <v>0</v>
      </c>
      <c r="AA719" s="4">
        <f>SUM(P719:$P$759)+$Z$25</f>
        <v>1115000</v>
      </c>
      <c r="AB719" s="4">
        <f>SUM(V719:$W$759)</f>
        <v>25143.200000000001</v>
      </c>
      <c r="AC719" s="4">
        <f t="shared" si="209"/>
        <v>115000</v>
      </c>
    </row>
    <row r="720" spans="1:29" x14ac:dyDescent="0.15">
      <c r="A720">
        <v>3</v>
      </c>
      <c r="B720" s="1">
        <v>41737</v>
      </c>
      <c r="C720">
        <v>203</v>
      </c>
      <c r="D720">
        <v>204</v>
      </c>
      <c r="E720">
        <v>202</v>
      </c>
      <c r="F720">
        <v>204</v>
      </c>
      <c r="G720">
        <v>77236900</v>
      </c>
      <c r="H720" s="2">
        <f t="shared" si="198"/>
        <v>15756327600</v>
      </c>
      <c r="I720">
        <f t="shared" si="192"/>
        <v>-1</v>
      </c>
      <c r="J720" t="str">
        <f t="shared" si="199"/>
        <v>高値割、安値割</v>
      </c>
      <c r="L720">
        <f t="shared" si="193"/>
        <v>1</v>
      </c>
      <c r="M720">
        <f t="shared" si="200"/>
        <v>1</v>
      </c>
      <c r="N720">
        <f t="shared" si="201"/>
        <v>-1</v>
      </c>
      <c r="O720" s="2">
        <f t="shared" si="194"/>
        <v>5000</v>
      </c>
      <c r="P720" s="2">
        <f t="shared" si="202"/>
        <v>5000</v>
      </c>
      <c r="Q720" s="2">
        <f t="shared" si="195"/>
        <v>1025000</v>
      </c>
      <c r="R720" s="2" t="str">
        <f t="shared" si="203"/>
        <v>uri</v>
      </c>
      <c r="S720" s="2" t="str">
        <f t="shared" si="204"/>
        <v>kai</v>
      </c>
      <c r="T720" s="2" t="str">
        <f t="shared" si="205"/>
        <v>uri</v>
      </c>
      <c r="U720" s="2" t="str">
        <f t="shared" si="206"/>
        <v/>
      </c>
      <c r="V720" s="2" t="str">
        <f t="shared" si="207"/>
        <v/>
      </c>
      <c r="W720" s="2" t="str">
        <f t="shared" si="210"/>
        <v/>
      </c>
      <c r="X720" s="2">
        <f t="shared" si="208"/>
        <v>82</v>
      </c>
      <c r="Y720" s="6">
        <f t="shared" si="196"/>
        <v>1020000</v>
      </c>
      <c r="Z720" s="6">
        <f t="shared" si="197"/>
        <v>0</v>
      </c>
      <c r="AA720" s="4">
        <f>SUM(P720:$P$759)+$Z$25</f>
        <v>1095000</v>
      </c>
      <c r="AB720" s="4">
        <f>SUM(V720:$W$759)</f>
        <v>25143.200000000001</v>
      </c>
      <c r="AC720" s="4">
        <f t="shared" si="209"/>
        <v>75000</v>
      </c>
    </row>
    <row r="721" spans="1:29" x14ac:dyDescent="0.15">
      <c r="A721">
        <v>3</v>
      </c>
      <c r="B721" s="1">
        <v>41736</v>
      </c>
      <c r="C721">
        <v>208</v>
      </c>
      <c r="D721">
        <v>208</v>
      </c>
      <c r="E721">
        <v>205</v>
      </c>
      <c r="F721">
        <v>205</v>
      </c>
      <c r="G721">
        <v>78141200</v>
      </c>
      <c r="H721" s="2">
        <f t="shared" si="198"/>
        <v>16018946000</v>
      </c>
      <c r="I721">
        <f t="shared" si="192"/>
        <v>-5</v>
      </c>
      <c r="J721" t="str">
        <f t="shared" si="199"/>
        <v>高値割、安値割</v>
      </c>
      <c r="L721">
        <f t="shared" si="193"/>
        <v>5</v>
      </c>
      <c r="M721">
        <f t="shared" si="200"/>
        <v>5</v>
      </c>
      <c r="N721">
        <f t="shared" si="201"/>
        <v>-5</v>
      </c>
      <c r="O721" s="2">
        <f t="shared" si="194"/>
        <v>5000</v>
      </c>
      <c r="P721" s="2">
        <f t="shared" si="202"/>
        <v>25000</v>
      </c>
      <c r="Q721" s="2">
        <f t="shared" si="195"/>
        <v>1050000</v>
      </c>
      <c r="R721" s="2" t="str">
        <f t="shared" si="203"/>
        <v>uri</v>
      </c>
      <c r="S721" s="2" t="str">
        <f t="shared" si="204"/>
        <v>kai</v>
      </c>
      <c r="T721" s="2" t="str">
        <f t="shared" si="205"/>
        <v>uri</v>
      </c>
      <c r="U721" s="2">
        <f t="shared" si="206"/>
        <v>1050000</v>
      </c>
      <c r="V721" s="2">
        <f t="shared" si="207"/>
        <v>1512</v>
      </c>
      <c r="W721" s="2" t="str">
        <f t="shared" si="210"/>
        <v/>
      </c>
      <c r="X721" s="2">
        <f t="shared" si="208"/>
        <v>168</v>
      </c>
      <c r="Y721" s="6">
        <f t="shared" si="196"/>
        <v>1025000</v>
      </c>
      <c r="Z721" s="6">
        <f t="shared" si="197"/>
        <v>0</v>
      </c>
      <c r="AA721" s="4">
        <f>SUM(P721:$P$759)+$Z$25</f>
        <v>1090000</v>
      </c>
      <c r="AB721" s="4">
        <f>SUM(V721:$W$759)</f>
        <v>25143.200000000001</v>
      </c>
      <c r="AC721" s="4">
        <f t="shared" si="209"/>
        <v>65000</v>
      </c>
    </row>
    <row r="722" spans="1:29" x14ac:dyDescent="0.15">
      <c r="A722">
        <v>3</v>
      </c>
      <c r="B722" s="1">
        <v>41733</v>
      </c>
      <c r="C722">
        <v>210</v>
      </c>
      <c r="D722">
        <v>211</v>
      </c>
      <c r="E722">
        <v>209</v>
      </c>
      <c r="F722">
        <v>210</v>
      </c>
      <c r="G722">
        <v>68796400</v>
      </c>
      <c r="H722" s="2">
        <f t="shared" si="198"/>
        <v>14447244000</v>
      </c>
      <c r="I722">
        <f t="shared" si="192"/>
        <v>0</v>
      </c>
      <c r="J722" t="str">
        <f t="shared" si="199"/>
        <v>高値割、安値割</v>
      </c>
      <c r="L722">
        <f t="shared" si="193"/>
        <v>0</v>
      </c>
      <c r="M722">
        <f t="shared" si="200"/>
        <v>0</v>
      </c>
      <c r="N722">
        <f t="shared" si="201"/>
        <v>0</v>
      </c>
      <c r="O722" s="2">
        <f t="shared" si="194"/>
        <v>5000</v>
      </c>
      <c r="P722" s="2">
        <f t="shared" si="202"/>
        <v>0</v>
      </c>
      <c r="Q722" s="2">
        <f t="shared" si="195"/>
        <v>1050000</v>
      </c>
      <c r="R722" s="2" t="str">
        <f t="shared" si="203"/>
        <v>kai</v>
      </c>
      <c r="S722" s="2" t="str">
        <f t="shared" si="204"/>
        <v>uri</v>
      </c>
      <c r="T722" s="2" t="str">
        <f t="shared" si="205"/>
        <v>kai</v>
      </c>
      <c r="U722" s="2" t="str">
        <f t="shared" si="206"/>
        <v/>
      </c>
      <c r="V722" s="2" t="str">
        <f t="shared" si="207"/>
        <v/>
      </c>
      <c r="W722" s="2">
        <f t="shared" si="210"/>
        <v>84</v>
      </c>
      <c r="X722" s="2" t="str">
        <f t="shared" si="208"/>
        <v/>
      </c>
      <c r="Y722" s="6">
        <f t="shared" si="196"/>
        <v>1050000</v>
      </c>
      <c r="Z722" s="6">
        <f t="shared" si="197"/>
        <v>0</v>
      </c>
      <c r="AA722" s="4">
        <f>SUM(P722:$P$759)+$Z$25</f>
        <v>1065000</v>
      </c>
      <c r="AB722" s="4">
        <f>SUM(V722:$W$759)</f>
        <v>23631.200000000001</v>
      </c>
      <c r="AC722" s="4">
        <f t="shared" si="209"/>
        <v>15000</v>
      </c>
    </row>
    <row r="723" spans="1:29" x14ac:dyDescent="0.15">
      <c r="A723">
        <v>3</v>
      </c>
      <c r="B723" s="1">
        <v>41732</v>
      </c>
      <c r="C723">
        <v>212</v>
      </c>
      <c r="D723">
        <v>213</v>
      </c>
      <c r="E723">
        <v>210</v>
      </c>
      <c r="F723">
        <v>210</v>
      </c>
      <c r="G723">
        <v>131385200</v>
      </c>
      <c r="H723" s="2">
        <f t="shared" si="198"/>
        <v>27590892000</v>
      </c>
      <c r="I723">
        <f t="shared" si="192"/>
        <v>0</v>
      </c>
      <c r="J723" t="str">
        <f t="shared" si="199"/>
        <v>高値超、安値超</v>
      </c>
      <c r="L723">
        <f t="shared" si="193"/>
        <v>0</v>
      </c>
      <c r="M723">
        <f t="shared" si="200"/>
        <v>0</v>
      </c>
      <c r="N723">
        <f t="shared" si="201"/>
        <v>0</v>
      </c>
      <c r="O723" s="2">
        <f t="shared" si="194"/>
        <v>5000</v>
      </c>
      <c r="P723" s="2">
        <f t="shared" si="202"/>
        <v>0</v>
      </c>
      <c r="Q723" s="2">
        <f t="shared" si="195"/>
        <v>1050000</v>
      </c>
      <c r="R723" s="2" t="str">
        <f t="shared" si="203"/>
        <v>kai</v>
      </c>
      <c r="S723" s="2" t="str">
        <f t="shared" si="204"/>
        <v>uri</v>
      </c>
      <c r="T723" s="2" t="str">
        <f t="shared" si="205"/>
        <v>kai</v>
      </c>
      <c r="U723" s="2" t="str">
        <f t="shared" si="206"/>
        <v/>
      </c>
      <c r="V723" s="2" t="str">
        <f t="shared" si="207"/>
        <v/>
      </c>
      <c r="W723" s="2">
        <f t="shared" si="210"/>
        <v>84</v>
      </c>
      <c r="X723" s="2" t="str">
        <f t="shared" si="208"/>
        <v/>
      </c>
      <c r="Y723" s="6">
        <f t="shared" si="196"/>
        <v>1050000</v>
      </c>
      <c r="Z723" s="6">
        <f t="shared" si="197"/>
        <v>0</v>
      </c>
      <c r="AA723" s="4">
        <f>SUM(P723:$P$759)+$Z$25</f>
        <v>1065000</v>
      </c>
      <c r="AB723" s="4">
        <f>SUM(V723:$W$759)</f>
        <v>23547.200000000001</v>
      </c>
      <c r="AC723" s="4">
        <f t="shared" si="209"/>
        <v>15000</v>
      </c>
    </row>
    <row r="724" spans="1:29" x14ac:dyDescent="0.15">
      <c r="A724">
        <v>3</v>
      </c>
      <c r="B724" s="1">
        <v>41731</v>
      </c>
      <c r="C724">
        <v>210</v>
      </c>
      <c r="D724">
        <v>212</v>
      </c>
      <c r="E724">
        <v>209</v>
      </c>
      <c r="F724">
        <v>210</v>
      </c>
      <c r="G724">
        <v>132418100</v>
      </c>
      <c r="H724" s="2">
        <f t="shared" si="198"/>
        <v>27807801000</v>
      </c>
      <c r="I724">
        <f t="shared" si="192"/>
        <v>2</v>
      </c>
      <c r="J724" t="str">
        <f t="shared" si="199"/>
        <v>高値超、安値超</v>
      </c>
      <c r="L724">
        <f t="shared" si="193"/>
        <v>2</v>
      </c>
      <c r="M724">
        <f t="shared" si="200"/>
        <v>2</v>
      </c>
      <c r="N724">
        <f t="shared" si="201"/>
        <v>-2</v>
      </c>
      <c r="O724" s="2">
        <f t="shared" si="194"/>
        <v>5000</v>
      </c>
      <c r="P724" s="2">
        <f t="shared" si="202"/>
        <v>10000</v>
      </c>
      <c r="Q724" s="2">
        <f t="shared" si="195"/>
        <v>1040000</v>
      </c>
      <c r="R724" s="2" t="str">
        <f t="shared" si="203"/>
        <v>kai</v>
      </c>
      <c r="S724" s="2" t="str">
        <f t="shared" si="204"/>
        <v>uri</v>
      </c>
      <c r="T724" s="2" t="str">
        <f t="shared" si="205"/>
        <v>kai</v>
      </c>
      <c r="U724" s="2" t="str">
        <f t="shared" si="206"/>
        <v/>
      </c>
      <c r="V724" s="2" t="str">
        <f t="shared" si="207"/>
        <v/>
      </c>
      <c r="W724" s="2">
        <f t="shared" si="210"/>
        <v>83.2</v>
      </c>
      <c r="X724" s="2" t="str">
        <f t="shared" si="208"/>
        <v/>
      </c>
      <c r="Y724" s="6">
        <f t="shared" si="196"/>
        <v>1050000</v>
      </c>
      <c r="Z724" s="6">
        <f t="shared" si="197"/>
        <v>0</v>
      </c>
      <c r="AA724" s="4">
        <f>SUM(P724:$P$759)+$Z$25</f>
        <v>1065000</v>
      </c>
      <c r="AB724" s="4">
        <f>SUM(V724:$W$759)</f>
        <v>23463.200000000001</v>
      </c>
      <c r="AC724" s="4">
        <f t="shared" si="209"/>
        <v>15000</v>
      </c>
    </row>
    <row r="725" spans="1:29" x14ac:dyDescent="0.15">
      <c r="A725">
        <v>3</v>
      </c>
      <c r="B725" s="1">
        <v>41730</v>
      </c>
      <c r="C725">
        <v>206</v>
      </c>
      <c r="D725">
        <v>208</v>
      </c>
      <c r="E725">
        <v>205</v>
      </c>
      <c r="F725">
        <v>208</v>
      </c>
      <c r="G725">
        <v>78878600</v>
      </c>
      <c r="H725" s="2">
        <f t="shared" si="198"/>
        <v>16406748800</v>
      </c>
      <c r="I725">
        <f t="shared" si="192"/>
        <v>4</v>
      </c>
      <c r="J725" t="str">
        <f t="shared" si="199"/>
        <v>高値超、安値超</v>
      </c>
      <c r="L725">
        <f t="shared" si="193"/>
        <v>4</v>
      </c>
      <c r="M725">
        <f t="shared" si="200"/>
        <v>4</v>
      </c>
      <c r="N725">
        <f t="shared" si="201"/>
        <v>-4</v>
      </c>
      <c r="O725" s="2">
        <f t="shared" si="194"/>
        <v>5000</v>
      </c>
      <c r="P725" s="2">
        <f t="shared" si="202"/>
        <v>20000</v>
      </c>
      <c r="Q725" s="2">
        <f t="shared" si="195"/>
        <v>1020000</v>
      </c>
      <c r="R725" s="2" t="str">
        <f t="shared" si="203"/>
        <v>kai</v>
      </c>
      <c r="S725" s="2" t="str">
        <f t="shared" si="204"/>
        <v>uri</v>
      </c>
      <c r="T725" s="2" t="str">
        <f t="shared" si="205"/>
        <v>kai</v>
      </c>
      <c r="U725" s="2" t="str">
        <f t="shared" si="206"/>
        <v/>
      </c>
      <c r="V725" s="2" t="str">
        <f t="shared" si="207"/>
        <v/>
      </c>
      <c r="W725" s="2">
        <f t="shared" si="210"/>
        <v>81.599999999999994</v>
      </c>
      <c r="X725" s="2" t="str">
        <f t="shared" si="208"/>
        <v/>
      </c>
      <c r="Y725" s="6">
        <f t="shared" si="196"/>
        <v>1040000</v>
      </c>
      <c r="Z725" s="6">
        <f t="shared" si="197"/>
        <v>0</v>
      </c>
      <c r="AA725" s="4">
        <f>SUM(P725:$P$759)+$Z$25</f>
        <v>1055000</v>
      </c>
      <c r="AB725" s="4">
        <f>SUM(V725:$W$759)</f>
        <v>23380</v>
      </c>
      <c r="AC725" s="4">
        <f t="shared" si="209"/>
        <v>15000</v>
      </c>
    </row>
    <row r="726" spans="1:29" x14ac:dyDescent="0.15">
      <c r="A726">
        <v>3</v>
      </c>
      <c r="B726" s="1">
        <v>41729</v>
      </c>
      <c r="C726">
        <v>204</v>
      </c>
      <c r="D726">
        <v>205</v>
      </c>
      <c r="E726">
        <v>203</v>
      </c>
      <c r="F726">
        <v>204</v>
      </c>
      <c r="G726">
        <v>91968600</v>
      </c>
      <c r="H726" s="2">
        <f t="shared" si="198"/>
        <v>18761594400</v>
      </c>
      <c r="I726">
        <f t="shared" si="192"/>
        <v>2</v>
      </c>
      <c r="J726" t="str">
        <f t="shared" si="199"/>
        <v>高値超、安値超</v>
      </c>
      <c r="L726">
        <f t="shared" si="193"/>
        <v>2</v>
      </c>
      <c r="M726">
        <f t="shared" si="200"/>
        <v>2</v>
      </c>
      <c r="N726">
        <f t="shared" si="201"/>
        <v>-2</v>
      </c>
      <c r="O726" s="2">
        <f t="shared" si="194"/>
        <v>5000</v>
      </c>
      <c r="P726" s="2">
        <f t="shared" si="202"/>
        <v>10000</v>
      </c>
      <c r="Q726" s="2">
        <f t="shared" si="195"/>
        <v>1010000</v>
      </c>
      <c r="R726" s="2" t="str">
        <f t="shared" si="203"/>
        <v>kai</v>
      </c>
      <c r="S726" s="2" t="str">
        <f t="shared" si="204"/>
        <v>uri</v>
      </c>
      <c r="T726" s="2" t="str">
        <f t="shared" si="205"/>
        <v>kai</v>
      </c>
      <c r="U726" s="2">
        <f t="shared" si="206"/>
        <v>1010000</v>
      </c>
      <c r="V726" s="2">
        <f t="shared" si="207"/>
        <v>1512</v>
      </c>
      <c r="W726" s="2">
        <f t="shared" si="210"/>
        <v>161.6</v>
      </c>
      <c r="X726" s="2" t="str">
        <f t="shared" si="208"/>
        <v/>
      </c>
      <c r="Y726" s="6">
        <f t="shared" si="196"/>
        <v>1020000</v>
      </c>
      <c r="Z726" s="6">
        <f t="shared" si="197"/>
        <v>0</v>
      </c>
      <c r="AA726" s="4">
        <f>SUM(P726:$P$759)+$Z$25</f>
        <v>1035000</v>
      </c>
      <c r="AB726" s="4">
        <f>SUM(V726:$W$759)</f>
        <v>23298.400000000001</v>
      </c>
      <c r="AC726" s="4">
        <f t="shared" si="209"/>
        <v>15000</v>
      </c>
    </row>
    <row r="727" spans="1:29" x14ac:dyDescent="0.15">
      <c r="A727">
        <v>3</v>
      </c>
      <c r="B727" s="1">
        <v>41726</v>
      </c>
      <c r="C727">
        <v>200</v>
      </c>
      <c r="D727">
        <v>202</v>
      </c>
      <c r="E727">
        <v>199</v>
      </c>
      <c r="F727">
        <v>202</v>
      </c>
      <c r="G727">
        <v>115976100</v>
      </c>
      <c r="H727" s="2">
        <f t="shared" si="198"/>
        <v>23427172200</v>
      </c>
      <c r="I727">
        <f t="shared" si="192"/>
        <v>1</v>
      </c>
      <c r="J727" t="str">
        <f t="shared" si="199"/>
        <v>高値超、安値超</v>
      </c>
      <c r="L727">
        <f t="shared" si="193"/>
        <v>-1</v>
      </c>
      <c r="M727">
        <f t="shared" si="200"/>
        <v>-1</v>
      </c>
      <c r="N727">
        <f t="shared" si="201"/>
        <v>1</v>
      </c>
      <c r="O727" s="2">
        <f t="shared" si="194"/>
        <v>5000</v>
      </c>
      <c r="P727" s="2">
        <f t="shared" si="202"/>
        <v>-5000</v>
      </c>
      <c r="Q727" s="2">
        <f t="shared" si="195"/>
        <v>1005000</v>
      </c>
      <c r="R727" s="2" t="str">
        <f t="shared" si="203"/>
        <v>uri</v>
      </c>
      <c r="S727" s="2" t="str">
        <f t="shared" si="204"/>
        <v>kai</v>
      </c>
      <c r="T727" s="2" t="str">
        <f t="shared" si="205"/>
        <v>uri</v>
      </c>
      <c r="U727" s="2">
        <f t="shared" si="206"/>
        <v>1005000</v>
      </c>
      <c r="V727" s="2">
        <f t="shared" si="207"/>
        <v>1512</v>
      </c>
      <c r="W727" s="2" t="str">
        <f t="shared" si="210"/>
        <v/>
      </c>
      <c r="X727" s="2">
        <f t="shared" si="208"/>
        <v>160.80000000000001</v>
      </c>
      <c r="Y727" s="6">
        <f t="shared" si="196"/>
        <v>1010000</v>
      </c>
      <c r="Z727" s="6">
        <f t="shared" si="197"/>
        <v>0</v>
      </c>
      <c r="AA727" s="4">
        <f>SUM(P727:$P$759)+$Z$25</f>
        <v>1025000</v>
      </c>
      <c r="AB727" s="4">
        <f>SUM(V727:$W$759)</f>
        <v>21624.799999999999</v>
      </c>
      <c r="AC727" s="4">
        <f t="shared" si="209"/>
        <v>15000</v>
      </c>
    </row>
    <row r="728" spans="1:29" x14ac:dyDescent="0.15">
      <c r="A728">
        <v>3</v>
      </c>
      <c r="B728" s="1">
        <v>41725</v>
      </c>
      <c r="C728">
        <v>199</v>
      </c>
      <c r="D728">
        <v>201</v>
      </c>
      <c r="E728">
        <v>197</v>
      </c>
      <c r="F728">
        <v>201</v>
      </c>
      <c r="G728">
        <v>105312000</v>
      </c>
      <c r="H728" s="2">
        <f t="shared" si="198"/>
        <v>21167712000</v>
      </c>
      <c r="I728">
        <f t="shared" si="192"/>
        <v>-2</v>
      </c>
      <c r="J728" t="str">
        <f t="shared" si="199"/>
        <v>高値割、安値割</v>
      </c>
      <c r="L728">
        <f t="shared" si="193"/>
        <v>-2</v>
      </c>
      <c r="M728">
        <f t="shared" si="200"/>
        <v>-2</v>
      </c>
      <c r="N728">
        <f t="shared" si="201"/>
        <v>2</v>
      </c>
      <c r="O728" s="2">
        <f t="shared" si="194"/>
        <v>5000</v>
      </c>
      <c r="P728" s="2">
        <f t="shared" si="202"/>
        <v>-10000</v>
      </c>
      <c r="Q728" s="2">
        <f t="shared" si="195"/>
        <v>1015000</v>
      </c>
      <c r="R728" s="2" t="str">
        <f t="shared" si="203"/>
        <v>kai</v>
      </c>
      <c r="S728" s="2" t="str">
        <f t="shared" si="204"/>
        <v>uri</v>
      </c>
      <c r="T728" s="2" t="str">
        <f t="shared" si="205"/>
        <v>kai</v>
      </c>
      <c r="U728" s="2" t="str">
        <f t="shared" si="206"/>
        <v/>
      </c>
      <c r="V728" s="2" t="str">
        <f t="shared" si="207"/>
        <v/>
      </c>
      <c r="W728" s="2">
        <f t="shared" si="210"/>
        <v>81.2</v>
      </c>
      <c r="X728" s="2" t="str">
        <f t="shared" si="208"/>
        <v/>
      </c>
      <c r="Y728" s="6">
        <f t="shared" si="196"/>
        <v>1005000</v>
      </c>
      <c r="Z728" s="6">
        <f t="shared" si="197"/>
        <v>0</v>
      </c>
      <c r="AA728" s="4">
        <f>SUM(P728:$P$759)+$Z$25</f>
        <v>1030000</v>
      </c>
      <c r="AB728" s="4">
        <f>SUM(V728:$W$759)</f>
        <v>20112.8</v>
      </c>
      <c r="AC728" s="4">
        <f t="shared" si="209"/>
        <v>25000</v>
      </c>
    </row>
    <row r="729" spans="1:29" x14ac:dyDescent="0.15">
      <c r="A729">
        <v>3</v>
      </c>
      <c r="B729" s="1">
        <v>41724</v>
      </c>
      <c r="C729">
        <v>203</v>
      </c>
      <c r="D729">
        <v>205</v>
      </c>
      <c r="E729">
        <v>201</v>
      </c>
      <c r="F729">
        <v>203</v>
      </c>
      <c r="G729">
        <v>131030400</v>
      </c>
      <c r="H729" s="2">
        <f t="shared" si="198"/>
        <v>26599171200</v>
      </c>
      <c r="I729">
        <f t="shared" si="192"/>
        <v>1</v>
      </c>
      <c r="J729" t="str">
        <f t="shared" si="199"/>
        <v>高値超、安値超</v>
      </c>
      <c r="L729">
        <f t="shared" si="193"/>
        <v>1</v>
      </c>
      <c r="M729">
        <f t="shared" si="200"/>
        <v>1</v>
      </c>
      <c r="N729">
        <f t="shared" si="201"/>
        <v>1</v>
      </c>
      <c r="O729" s="2">
        <f t="shared" si="194"/>
        <v>5000</v>
      </c>
      <c r="P729" s="2">
        <f t="shared" si="202"/>
        <v>5000</v>
      </c>
      <c r="Q729" s="2">
        <f t="shared" si="195"/>
        <v>1010000</v>
      </c>
      <c r="R729" s="2" t="str">
        <f t="shared" si="203"/>
        <v>kai</v>
      </c>
      <c r="S729" s="2" t="str">
        <f t="shared" si="204"/>
        <v>kai</v>
      </c>
      <c r="T729" s="2" t="str">
        <f t="shared" si="205"/>
        <v>kai</v>
      </c>
      <c r="U729" s="2" t="str">
        <f t="shared" si="206"/>
        <v/>
      </c>
      <c r="V729" s="2" t="str">
        <f t="shared" si="207"/>
        <v/>
      </c>
      <c r="W729" s="2">
        <f t="shared" si="210"/>
        <v>80.8</v>
      </c>
      <c r="X729" s="2" t="str">
        <f t="shared" si="208"/>
        <v/>
      </c>
      <c r="Y729" s="6">
        <f t="shared" si="196"/>
        <v>1015000</v>
      </c>
      <c r="Z729" s="6">
        <f t="shared" si="197"/>
        <v>0</v>
      </c>
      <c r="AA729" s="4">
        <f>SUM(P729:$P$759)+$Z$25</f>
        <v>1040000</v>
      </c>
      <c r="AB729" s="4">
        <f>SUM(V729:$W$759)</f>
        <v>20031.599999999999</v>
      </c>
      <c r="AC729" s="4">
        <f t="shared" si="209"/>
        <v>25000</v>
      </c>
    </row>
    <row r="730" spans="1:29" x14ac:dyDescent="0.15">
      <c r="A730">
        <v>3</v>
      </c>
      <c r="B730" s="1">
        <v>41723</v>
      </c>
      <c r="C730">
        <v>201</v>
      </c>
      <c r="D730">
        <v>204</v>
      </c>
      <c r="E730">
        <v>199</v>
      </c>
      <c r="F730">
        <v>202</v>
      </c>
      <c r="G730">
        <v>129504700</v>
      </c>
      <c r="H730" s="2">
        <f t="shared" si="198"/>
        <v>26159949400</v>
      </c>
      <c r="I730">
        <f t="shared" ref="I730:I755" si="211">IF(F731="","",F730-F731)</f>
        <v>1</v>
      </c>
      <c r="J730" t="str">
        <f t="shared" si="199"/>
        <v/>
      </c>
      <c r="L730">
        <f t="shared" ref="L730:L757" si="212">IF($M$25&gt;$N$25,M730,N730)</f>
        <v>1</v>
      </c>
      <c r="M730">
        <f t="shared" si="200"/>
        <v>1</v>
      </c>
      <c r="N730">
        <f t="shared" si="201"/>
        <v>1</v>
      </c>
      <c r="O730" s="2">
        <f t="shared" ref="O730:O757" si="213">$B$3*1</f>
        <v>5000</v>
      </c>
      <c r="P730" s="2">
        <f t="shared" si="202"/>
        <v>5000</v>
      </c>
      <c r="Q730" s="2">
        <f t="shared" ref="Q730:Q757" si="214">IF(L731&lt;&gt;"",F731*O730,0)</f>
        <v>1005000</v>
      </c>
      <c r="R730" s="2" t="str">
        <f t="shared" si="203"/>
        <v>kai</v>
      </c>
      <c r="S730" s="2" t="str">
        <f t="shared" si="204"/>
        <v>kai</v>
      </c>
      <c r="T730" s="2" t="str">
        <f t="shared" si="205"/>
        <v>kai</v>
      </c>
      <c r="U730" s="2">
        <f t="shared" si="206"/>
        <v>1005000</v>
      </c>
      <c r="V730" s="2">
        <f t="shared" si="207"/>
        <v>1512</v>
      </c>
      <c r="W730" s="2">
        <f t="shared" si="210"/>
        <v>160.80000000000001</v>
      </c>
      <c r="X730" s="2" t="str">
        <f t="shared" si="208"/>
        <v/>
      </c>
      <c r="Y730" s="6">
        <f t="shared" ref="Y730:Y755" si="215">+F730*$B$3</f>
        <v>1010000</v>
      </c>
      <c r="Z730" s="6">
        <f t="shared" ref="Z730:Z743" si="216">IF(AND(Y730&gt;0,Y731=0),Y730,0)</f>
        <v>0</v>
      </c>
      <c r="AA730" s="4">
        <f>SUM(P730:$P$759)+$Z$25</f>
        <v>1035000</v>
      </c>
      <c r="AB730" s="4">
        <f>SUM(V730:$W$759)</f>
        <v>19950.8</v>
      </c>
      <c r="AC730" s="4">
        <f t="shared" si="209"/>
        <v>25000</v>
      </c>
    </row>
    <row r="731" spans="1:29" x14ac:dyDescent="0.15">
      <c r="A731">
        <v>3</v>
      </c>
      <c r="B731" s="1">
        <v>41722</v>
      </c>
      <c r="C731">
        <v>202</v>
      </c>
      <c r="D731">
        <v>203</v>
      </c>
      <c r="E731">
        <v>200</v>
      </c>
      <c r="F731">
        <v>201</v>
      </c>
      <c r="G731">
        <v>87207900</v>
      </c>
      <c r="H731" s="2">
        <f t="shared" ref="H731:H757" si="217">+F731*G731</f>
        <v>17528787900</v>
      </c>
      <c r="I731">
        <f t="shared" si="211"/>
        <v>0</v>
      </c>
      <c r="J731" t="str">
        <f t="shared" ref="J731:J757" si="218">IF(AND(D731&lt;D732,E731&lt;E732,AVERAGE(H731:H740)&gt;50000000),"高値割、安値割",IF(AND(D731&gt;D732,E731&gt;E732,AVERAGE(H731:H740)&gt;50000000),"高値超、安値超",""))</f>
        <v/>
      </c>
      <c r="L731">
        <f t="shared" si="212"/>
        <v>0</v>
      </c>
      <c r="M731">
        <f t="shared" ref="M731:M757" si="219">IF(F732="",0,IF(J732="高値割、安値割",F732-F731,-F732+F731))</f>
        <v>0</v>
      </c>
      <c r="N731">
        <f t="shared" ref="N731:N757" si="220">IF(F732="",0,IF(J732&lt;&gt;"高値超、安値超",-F732+F731,F732-F731))</f>
        <v>0</v>
      </c>
      <c r="O731" s="2">
        <f t="shared" si="213"/>
        <v>5000</v>
      </c>
      <c r="P731" s="2">
        <f t="shared" ref="P731:P757" si="221">IF(L731&lt;&gt;"",L731*O731,"")</f>
        <v>0</v>
      </c>
      <c r="Q731" s="2">
        <f t="shared" si="214"/>
        <v>1005000</v>
      </c>
      <c r="R731" s="2" t="str">
        <f t="shared" ref="R731:R757" si="222">IF(J732="高値割、安値割","uri","kai")</f>
        <v>uri</v>
      </c>
      <c r="S731" s="2" t="str">
        <f t="shared" ref="S731:S757" si="223">IF(J732="高値超、安値超","uri","kai")</f>
        <v>kai</v>
      </c>
      <c r="T731" s="2" t="str">
        <f t="shared" ref="T731:T757" si="224">IF($M$25&gt;$N$25,R731,S731)</f>
        <v>uri</v>
      </c>
      <c r="U731" s="2" t="str">
        <f t="shared" ref="U731:U757" si="225">IF(T731&lt;&gt;T732,Q731*1,"")</f>
        <v/>
      </c>
      <c r="V731" s="2" t="str">
        <f t="shared" ref="V731:V757" si="226">IF(U731="","",IF(U731&lt;$AD$26,$AE$26,IF(U731&lt;$AD$27,$AE$27,IF(U731&lt;$AD$28,$AE$28,IF(U731&lt;$AD$29,$AE$29,IF(U731&lt;$AD$30,$AE$30,IF(U731&lt;$AD$31,$AE$31,$AE$32))))))*2)</f>
        <v/>
      </c>
      <c r="W731" s="2" t="str">
        <f t="shared" si="210"/>
        <v/>
      </c>
      <c r="X731" s="2">
        <f t="shared" ref="X731:X757" si="227">IF(AND(T732&lt;&gt;"uri",T731="uri"),Q731*2%/250*2,IF(AND(T732="uri",T731="uri"),Q731*2%/250,""))</f>
        <v>80.400000000000006</v>
      </c>
      <c r="Y731" s="6">
        <f t="shared" si="215"/>
        <v>1005000</v>
      </c>
      <c r="Z731" s="6">
        <f t="shared" si="216"/>
        <v>0</v>
      </c>
      <c r="AA731" s="4">
        <f>SUM(P731:$P$759)+$Z$25</f>
        <v>1030000</v>
      </c>
      <c r="AB731" s="4">
        <f>SUM(V731:$W$759)</f>
        <v>18278</v>
      </c>
      <c r="AC731" s="4">
        <f t="shared" ref="AC731:AC757" si="228">+AA731-Y731</f>
        <v>25000</v>
      </c>
    </row>
    <row r="732" spans="1:29" x14ac:dyDescent="0.15">
      <c r="A732">
        <v>3</v>
      </c>
      <c r="B732" s="1">
        <v>41718</v>
      </c>
      <c r="C732">
        <v>203</v>
      </c>
      <c r="D732">
        <v>204</v>
      </c>
      <c r="E732">
        <v>200</v>
      </c>
      <c r="F732">
        <v>201</v>
      </c>
      <c r="G732">
        <v>111785700</v>
      </c>
      <c r="H732" s="2">
        <f t="shared" si="217"/>
        <v>22468925700</v>
      </c>
      <c r="I732">
        <f t="shared" si="211"/>
        <v>-2</v>
      </c>
      <c r="J732" t="str">
        <f t="shared" si="218"/>
        <v>高値割、安値割</v>
      </c>
      <c r="L732">
        <f t="shared" si="212"/>
        <v>2</v>
      </c>
      <c r="M732">
        <f t="shared" si="219"/>
        <v>2</v>
      </c>
      <c r="N732">
        <f t="shared" si="220"/>
        <v>-2</v>
      </c>
      <c r="O732" s="2">
        <f t="shared" si="213"/>
        <v>5000</v>
      </c>
      <c r="P732" s="2">
        <f t="shared" si="221"/>
        <v>10000</v>
      </c>
      <c r="Q732" s="2">
        <f t="shared" si="214"/>
        <v>1015000</v>
      </c>
      <c r="R732" s="2" t="str">
        <f t="shared" si="222"/>
        <v>uri</v>
      </c>
      <c r="S732" s="2" t="str">
        <f t="shared" si="223"/>
        <v>kai</v>
      </c>
      <c r="T732" s="2" t="str">
        <f t="shared" si="224"/>
        <v>uri</v>
      </c>
      <c r="U732" s="2">
        <f t="shared" si="225"/>
        <v>1015000</v>
      </c>
      <c r="V732" s="2">
        <f t="shared" si="226"/>
        <v>1512</v>
      </c>
      <c r="W732" s="2" t="str">
        <f t="shared" si="210"/>
        <v/>
      </c>
      <c r="X732" s="2">
        <f t="shared" si="227"/>
        <v>162.4</v>
      </c>
      <c r="Y732" s="6">
        <f t="shared" si="215"/>
        <v>1005000</v>
      </c>
      <c r="Z732" s="6">
        <f t="shared" si="216"/>
        <v>0</v>
      </c>
      <c r="AA732" s="4">
        <f>SUM(P732:$P$759)+$Z$25</f>
        <v>1030000</v>
      </c>
      <c r="AB732" s="4">
        <f>SUM(V732:$W$759)</f>
        <v>18278</v>
      </c>
      <c r="AC732" s="4">
        <f t="shared" si="228"/>
        <v>25000</v>
      </c>
    </row>
    <row r="733" spans="1:29" x14ac:dyDescent="0.15">
      <c r="A733">
        <v>3</v>
      </c>
      <c r="B733" s="1">
        <v>41717</v>
      </c>
      <c r="C733">
        <v>203</v>
      </c>
      <c r="D733">
        <v>205</v>
      </c>
      <c r="E733">
        <v>201</v>
      </c>
      <c r="F733">
        <v>203</v>
      </c>
      <c r="G733">
        <v>99357300</v>
      </c>
      <c r="H733" s="2">
        <f t="shared" si="217"/>
        <v>20169531900</v>
      </c>
      <c r="I733">
        <f t="shared" si="211"/>
        <v>0</v>
      </c>
      <c r="J733" t="str">
        <f t="shared" si="218"/>
        <v>高値割、安値割</v>
      </c>
      <c r="L733">
        <f t="shared" si="212"/>
        <v>0</v>
      </c>
      <c r="M733">
        <f t="shared" si="219"/>
        <v>0</v>
      </c>
      <c r="N733">
        <f t="shared" si="220"/>
        <v>0</v>
      </c>
      <c r="O733" s="2">
        <f t="shared" si="213"/>
        <v>5000</v>
      </c>
      <c r="P733" s="2">
        <f t="shared" si="221"/>
        <v>0</v>
      </c>
      <c r="Q733" s="2">
        <f t="shared" si="214"/>
        <v>1015000</v>
      </c>
      <c r="R733" s="2" t="str">
        <f t="shared" si="222"/>
        <v>kai</v>
      </c>
      <c r="S733" s="2" t="str">
        <f t="shared" si="223"/>
        <v>uri</v>
      </c>
      <c r="T733" s="2" t="str">
        <f t="shared" si="224"/>
        <v>kai</v>
      </c>
      <c r="U733" s="2" t="str">
        <f t="shared" si="225"/>
        <v/>
      </c>
      <c r="V733" s="2" t="str">
        <f t="shared" si="226"/>
        <v/>
      </c>
      <c r="W733" s="2">
        <f t="shared" si="210"/>
        <v>81.2</v>
      </c>
      <c r="X733" s="2" t="str">
        <f t="shared" si="227"/>
        <v/>
      </c>
      <c r="Y733" s="6">
        <f t="shared" si="215"/>
        <v>1015000</v>
      </c>
      <c r="Z733" s="6">
        <f t="shared" si="216"/>
        <v>0</v>
      </c>
      <c r="AA733" s="4">
        <f>SUM(P733:$P$759)+$Z$25</f>
        <v>1020000</v>
      </c>
      <c r="AB733" s="4">
        <f>SUM(V733:$W$759)</f>
        <v>16766</v>
      </c>
      <c r="AC733" s="4">
        <f t="shared" si="228"/>
        <v>5000</v>
      </c>
    </row>
    <row r="734" spans="1:29" x14ac:dyDescent="0.15">
      <c r="A734">
        <v>3</v>
      </c>
      <c r="B734" s="1">
        <v>41716</v>
      </c>
      <c r="C734">
        <v>205</v>
      </c>
      <c r="D734">
        <v>206</v>
      </c>
      <c r="E734">
        <v>202</v>
      </c>
      <c r="F734">
        <v>203</v>
      </c>
      <c r="G734">
        <v>76988700</v>
      </c>
      <c r="H734" s="2">
        <f t="shared" si="217"/>
        <v>15628706100</v>
      </c>
      <c r="I734">
        <f t="shared" si="211"/>
        <v>0</v>
      </c>
      <c r="J734" t="str">
        <f t="shared" si="218"/>
        <v>高値超、安値超</v>
      </c>
      <c r="L734">
        <f t="shared" si="212"/>
        <v>0</v>
      </c>
      <c r="M734">
        <f t="shared" si="219"/>
        <v>0</v>
      </c>
      <c r="N734">
        <f t="shared" si="220"/>
        <v>0</v>
      </c>
      <c r="O734" s="2">
        <f t="shared" si="213"/>
        <v>5000</v>
      </c>
      <c r="P734" s="2">
        <f t="shared" si="221"/>
        <v>0</v>
      </c>
      <c r="Q734" s="2">
        <f t="shared" si="214"/>
        <v>1015000</v>
      </c>
      <c r="R734" s="2" t="str">
        <f t="shared" si="222"/>
        <v>kai</v>
      </c>
      <c r="S734" s="2" t="str">
        <f t="shared" si="223"/>
        <v>kai</v>
      </c>
      <c r="T734" s="2" t="str">
        <f t="shared" si="224"/>
        <v>kai</v>
      </c>
      <c r="U734" s="2">
        <f t="shared" si="225"/>
        <v>1015000</v>
      </c>
      <c r="V734" s="2">
        <f t="shared" si="226"/>
        <v>1512</v>
      </c>
      <c r="W734" s="2">
        <f t="shared" si="210"/>
        <v>162.4</v>
      </c>
      <c r="X734" s="2" t="str">
        <f t="shared" si="227"/>
        <v/>
      </c>
      <c r="Y734" s="6">
        <f t="shared" si="215"/>
        <v>1015000</v>
      </c>
      <c r="Z734" s="6">
        <f t="shared" si="216"/>
        <v>0</v>
      </c>
      <c r="AA734" s="4">
        <f>SUM(P734:$P$759)+$Z$25</f>
        <v>1020000</v>
      </c>
      <c r="AB734" s="4">
        <f>SUM(V734:$W$759)</f>
        <v>16684.8</v>
      </c>
      <c r="AC734" s="4">
        <f t="shared" si="228"/>
        <v>5000</v>
      </c>
    </row>
    <row r="735" spans="1:29" x14ac:dyDescent="0.15">
      <c r="A735">
        <v>3</v>
      </c>
      <c r="B735" s="1">
        <v>41715</v>
      </c>
      <c r="C735">
        <v>201</v>
      </c>
      <c r="D735">
        <v>203</v>
      </c>
      <c r="E735">
        <v>201</v>
      </c>
      <c r="F735">
        <v>203</v>
      </c>
      <c r="G735">
        <v>141381000</v>
      </c>
      <c r="H735" s="2">
        <f t="shared" si="217"/>
        <v>28700343000</v>
      </c>
      <c r="I735">
        <f t="shared" si="211"/>
        <v>1</v>
      </c>
      <c r="J735" t="str">
        <f t="shared" si="218"/>
        <v/>
      </c>
      <c r="L735">
        <f t="shared" si="212"/>
        <v>-1</v>
      </c>
      <c r="M735">
        <f t="shared" si="219"/>
        <v>-1</v>
      </c>
      <c r="N735">
        <f t="shared" si="220"/>
        <v>1</v>
      </c>
      <c r="O735" s="2">
        <f t="shared" si="213"/>
        <v>5000</v>
      </c>
      <c r="P735" s="2">
        <f t="shared" si="221"/>
        <v>-5000</v>
      </c>
      <c r="Q735" s="2">
        <f t="shared" si="214"/>
        <v>1010000</v>
      </c>
      <c r="R735" s="2" t="str">
        <f t="shared" si="222"/>
        <v>uri</v>
      </c>
      <c r="S735" s="2" t="str">
        <f t="shared" si="223"/>
        <v>kai</v>
      </c>
      <c r="T735" s="2" t="str">
        <f t="shared" si="224"/>
        <v>uri</v>
      </c>
      <c r="U735" s="2" t="str">
        <f t="shared" si="225"/>
        <v/>
      </c>
      <c r="V735" s="2" t="str">
        <f t="shared" si="226"/>
        <v/>
      </c>
      <c r="W735" s="2" t="str">
        <f t="shared" si="210"/>
        <v/>
      </c>
      <c r="X735" s="2">
        <f t="shared" si="227"/>
        <v>80.8</v>
      </c>
      <c r="Y735" s="6">
        <f t="shared" si="215"/>
        <v>1015000</v>
      </c>
      <c r="Z735" s="6">
        <f t="shared" si="216"/>
        <v>0</v>
      </c>
      <c r="AA735" s="4">
        <f>SUM(P735:$P$759)+$Z$25</f>
        <v>1020000</v>
      </c>
      <c r="AB735" s="4">
        <f>SUM(V735:$W$759)</f>
        <v>15010.400000000001</v>
      </c>
      <c r="AC735" s="4">
        <f t="shared" si="228"/>
        <v>5000</v>
      </c>
    </row>
    <row r="736" spans="1:29" x14ac:dyDescent="0.15">
      <c r="A736">
        <v>3</v>
      </c>
      <c r="B736" s="1">
        <v>41712</v>
      </c>
      <c r="C736">
        <v>202</v>
      </c>
      <c r="D736">
        <v>203</v>
      </c>
      <c r="E736">
        <v>200</v>
      </c>
      <c r="F736">
        <v>202</v>
      </c>
      <c r="G736">
        <v>214412500</v>
      </c>
      <c r="H736" s="2">
        <f t="shared" si="217"/>
        <v>43311325000</v>
      </c>
      <c r="I736">
        <f t="shared" si="211"/>
        <v>-3</v>
      </c>
      <c r="J736" t="str">
        <f t="shared" si="218"/>
        <v>高値割、安値割</v>
      </c>
      <c r="L736">
        <f t="shared" si="212"/>
        <v>3</v>
      </c>
      <c r="M736">
        <f t="shared" si="219"/>
        <v>3</v>
      </c>
      <c r="N736">
        <f t="shared" si="220"/>
        <v>-3</v>
      </c>
      <c r="O736" s="2">
        <f t="shared" si="213"/>
        <v>5000</v>
      </c>
      <c r="P736" s="2">
        <f t="shared" si="221"/>
        <v>15000</v>
      </c>
      <c r="Q736" s="2">
        <f t="shared" si="214"/>
        <v>1025000</v>
      </c>
      <c r="R736" s="2" t="str">
        <f t="shared" si="222"/>
        <v>uri</v>
      </c>
      <c r="S736" s="2" t="str">
        <f t="shared" si="223"/>
        <v>kai</v>
      </c>
      <c r="T736" s="2" t="str">
        <f t="shared" si="224"/>
        <v>uri</v>
      </c>
      <c r="U736" s="2" t="str">
        <f t="shared" si="225"/>
        <v/>
      </c>
      <c r="V736" s="2" t="str">
        <f t="shared" si="226"/>
        <v/>
      </c>
      <c r="W736" s="2" t="str">
        <f t="shared" si="210"/>
        <v/>
      </c>
      <c r="X736" s="2">
        <f t="shared" si="227"/>
        <v>82</v>
      </c>
      <c r="Y736" s="6">
        <f t="shared" si="215"/>
        <v>1010000</v>
      </c>
      <c r="Z736" s="6">
        <f t="shared" si="216"/>
        <v>0</v>
      </c>
      <c r="AA736" s="4">
        <f>SUM(P736:$P$759)+$Z$25</f>
        <v>1025000</v>
      </c>
      <c r="AB736" s="4">
        <f>SUM(V736:$W$759)</f>
        <v>15010.400000000001</v>
      </c>
      <c r="AC736" s="4">
        <f t="shared" si="228"/>
        <v>15000</v>
      </c>
    </row>
    <row r="737" spans="1:29" x14ac:dyDescent="0.15">
      <c r="A737">
        <v>3</v>
      </c>
      <c r="B737" s="1">
        <v>41711</v>
      </c>
      <c r="C737">
        <v>207</v>
      </c>
      <c r="D737">
        <v>207</v>
      </c>
      <c r="E737">
        <v>205</v>
      </c>
      <c r="F737">
        <v>205</v>
      </c>
      <c r="G737">
        <v>91440900</v>
      </c>
      <c r="H737" s="2">
        <f t="shared" si="217"/>
        <v>18745384500</v>
      </c>
      <c r="I737">
        <f t="shared" si="211"/>
        <v>-2</v>
      </c>
      <c r="J737" t="str">
        <f t="shared" si="218"/>
        <v>高値割、安値割</v>
      </c>
      <c r="L737">
        <f t="shared" si="212"/>
        <v>2</v>
      </c>
      <c r="M737">
        <f t="shared" si="219"/>
        <v>2</v>
      </c>
      <c r="N737">
        <f t="shared" si="220"/>
        <v>-2</v>
      </c>
      <c r="O737" s="2">
        <f t="shared" si="213"/>
        <v>5000</v>
      </c>
      <c r="P737" s="2">
        <f t="shared" si="221"/>
        <v>10000</v>
      </c>
      <c r="Q737" s="2">
        <f t="shared" si="214"/>
        <v>1035000</v>
      </c>
      <c r="R737" s="2" t="str">
        <f t="shared" si="222"/>
        <v>uri</v>
      </c>
      <c r="S737" s="2" t="str">
        <f t="shared" si="223"/>
        <v>kai</v>
      </c>
      <c r="T737" s="2" t="str">
        <f t="shared" si="224"/>
        <v>uri</v>
      </c>
      <c r="U737" s="2">
        <f t="shared" si="225"/>
        <v>1035000</v>
      </c>
      <c r="V737" s="2">
        <f t="shared" si="226"/>
        <v>1512</v>
      </c>
      <c r="W737" s="2" t="str">
        <f t="shared" ref="W737:W757" si="229">IF(AND(T738&lt;&gt;"kai",T737="kai"),Q737*2%/250*2,IF(AND(T738="kai",T737="kai"),Q737*2%/250,""))</f>
        <v/>
      </c>
      <c r="X737" s="2">
        <f t="shared" si="227"/>
        <v>165.6</v>
      </c>
      <c r="Y737" s="6">
        <f t="shared" si="215"/>
        <v>1025000</v>
      </c>
      <c r="Z737" s="6">
        <f t="shared" si="216"/>
        <v>0</v>
      </c>
      <c r="AA737" s="4">
        <f>SUM(P737:$P$759)+$Z$25</f>
        <v>1010000</v>
      </c>
      <c r="AB737" s="4">
        <f>SUM(V737:$W$759)</f>
        <v>15010.400000000001</v>
      </c>
      <c r="AC737" s="4">
        <f t="shared" si="228"/>
        <v>-15000</v>
      </c>
    </row>
    <row r="738" spans="1:29" x14ac:dyDescent="0.15">
      <c r="A738">
        <v>3</v>
      </c>
      <c r="B738" s="1">
        <v>41710</v>
      </c>
      <c r="C738">
        <v>208</v>
      </c>
      <c r="D738">
        <v>208</v>
      </c>
      <c r="E738">
        <v>206</v>
      </c>
      <c r="F738">
        <v>207</v>
      </c>
      <c r="G738">
        <v>87918600</v>
      </c>
      <c r="H738" s="2">
        <f t="shared" si="217"/>
        <v>18199150200</v>
      </c>
      <c r="I738">
        <f t="shared" si="211"/>
        <v>-1</v>
      </c>
      <c r="J738" t="str">
        <f t="shared" si="218"/>
        <v>高値割、安値割</v>
      </c>
      <c r="L738">
        <f t="shared" si="212"/>
        <v>-1</v>
      </c>
      <c r="M738">
        <f t="shared" si="219"/>
        <v>-1</v>
      </c>
      <c r="N738">
        <f t="shared" si="220"/>
        <v>-1</v>
      </c>
      <c r="O738" s="2">
        <f t="shared" si="213"/>
        <v>5000</v>
      </c>
      <c r="P738" s="2">
        <f t="shared" si="221"/>
        <v>-5000</v>
      </c>
      <c r="Q738" s="2">
        <f t="shared" si="214"/>
        <v>1040000</v>
      </c>
      <c r="R738" s="2" t="str">
        <f t="shared" si="222"/>
        <v>kai</v>
      </c>
      <c r="S738" s="2" t="str">
        <f t="shared" si="223"/>
        <v>kai</v>
      </c>
      <c r="T738" s="2" t="str">
        <f t="shared" si="224"/>
        <v>kai</v>
      </c>
      <c r="U738" s="2">
        <f t="shared" si="225"/>
        <v>1040000</v>
      </c>
      <c r="V738" s="2">
        <f t="shared" si="226"/>
        <v>1512</v>
      </c>
      <c r="W738" s="2">
        <f t="shared" si="229"/>
        <v>166.4</v>
      </c>
      <c r="X738" s="2" t="str">
        <f t="shared" si="227"/>
        <v/>
      </c>
      <c r="Y738" s="6">
        <f t="shared" si="215"/>
        <v>1035000</v>
      </c>
      <c r="Z738" s="6">
        <f t="shared" si="216"/>
        <v>0</v>
      </c>
      <c r="AA738" s="4">
        <f>SUM(P738:$P$759)+$Z$25</f>
        <v>1000000</v>
      </c>
      <c r="AB738" s="4">
        <f>SUM(V738:$W$759)</f>
        <v>13498.400000000001</v>
      </c>
      <c r="AC738" s="4">
        <f t="shared" si="228"/>
        <v>-35000</v>
      </c>
    </row>
    <row r="739" spans="1:29" x14ac:dyDescent="0.15">
      <c r="A739">
        <v>3</v>
      </c>
      <c r="B739" s="1">
        <v>41709</v>
      </c>
      <c r="C739">
        <v>208</v>
      </c>
      <c r="D739">
        <v>210</v>
      </c>
      <c r="E739">
        <v>208</v>
      </c>
      <c r="F739">
        <v>208</v>
      </c>
      <c r="G739">
        <v>95458500</v>
      </c>
      <c r="H739" s="2">
        <f t="shared" si="217"/>
        <v>19855368000</v>
      </c>
      <c r="I739">
        <f t="shared" si="211"/>
        <v>-1</v>
      </c>
      <c r="J739" t="str">
        <f t="shared" si="218"/>
        <v/>
      </c>
      <c r="L739">
        <f t="shared" si="212"/>
        <v>1</v>
      </c>
      <c r="M739">
        <f t="shared" si="219"/>
        <v>1</v>
      </c>
      <c r="N739">
        <f t="shared" si="220"/>
        <v>-1</v>
      </c>
      <c r="O739" s="2">
        <f t="shared" si="213"/>
        <v>5000</v>
      </c>
      <c r="P739" s="2">
        <f t="shared" si="221"/>
        <v>5000</v>
      </c>
      <c r="Q739" s="2">
        <f t="shared" si="214"/>
        <v>1045000</v>
      </c>
      <c r="R739" s="2" t="str">
        <f t="shared" si="222"/>
        <v>uri</v>
      </c>
      <c r="S739" s="2" t="str">
        <f t="shared" si="223"/>
        <v>kai</v>
      </c>
      <c r="T739" s="2" t="str">
        <f t="shared" si="224"/>
        <v>uri</v>
      </c>
      <c r="U739" s="2">
        <f t="shared" si="225"/>
        <v>1045000</v>
      </c>
      <c r="V739" s="2">
        <f t="shared" si="226"/>
        <v>1512</v>
      </c>
      <c r="W739" s="2" t="str">
        <f t="shared" si="229"/>
        <v/>
      </c>
      <c r="X739" s="2">
        <f t="shared" si="227"/>
        <v>167.2</v>
      </c>
      <c r="Y739" s="6">
        <f t="shared" si="215"/>
        <v>1040000</v>
      </c>
      <c r="Z739" s="6">
        <f t="shared" si="216"/>
        <v>0</v>
      </c>
      <c r="AA739" s="4">
        <f>SUM(P739:$P$759)+$Z$25</f>
        <v>1005000</v>
      </c>
      <c r="AB739" s="4">
        <f>SUM(V739:$W$759)</f>
        <v>11820</v>
      </c>
      <c r="AC739" s="4">
        <f t="shared" si="228"/>
        <v>-35000</v>
      </c>
    </row>
    <row r="740" spans="1:29" x14ac:dyDescent="0.15">
      <c r="A740">
        <v>3</v>
      </c>
      <c r="B740" s="1">
        <v>41708</v>
      </c>
      <c r="C740">
        <v>211</v>
      </c>
      <c r="D740">
        <v>211</v>
      </c>
      <c r="E740">
        <v>208</v>
      </c>
      <c r="F740">
        <v>209</v>
      </c>
      <c r="G740">
        <v>95365400</v>
      </c>
      <c r="H740" s="2">
        <f t="shared" si="217"/>
        <v>19931368600</v>
      </c>
      <c r="I740">
        <f t="shared" si="211"/>
        <v>-2</v>
      </c>
      <c r="J740" t="str">
        <f t="shared" si="218"/>
        <v>高値割、安値割</v>
      </c>
      <c r="L740">
        <f t="shared" si="212"/>
        <v>-2</v>
      </c>
      <c r="M740">
        <f t="shared" si="219"/>
        <v>-2</v>
      </c>
      <c r="N740">
        <f t="shared" si="220"/>
        <v>2</v>
      </c>
      <c r="O740" s="2">
        <f t="shared" si="213"/>
        <v>5000</v>
      </c>
      <c r="P740" s="2">
        <f t="shared" si="221"/>
        <v>-10000</v>
      </c>
      <c r="Q740" s="2">
        <f t="shared" si="214"/>
        <v>1055000</v>
      </c>
      <c r="R740" s="2" t="str">
        <f t="shared" si="222"/>
        <v>kai</v>
      </c>
      <c r="S740" s="2" t="str">
        <f t="shared" si="223"/>
        <v>uri</v>
      </c>
      <c r="T740" s="2" t="str">
        <f t="shared" si="224"/>
        <v>kai</v>
      </c>
      <c r="U740" s="2" t="str">
        <f t="shared" si="225"/>
        <v/>
      </c>
      <c r="V740" s="2" t="str">
        <f t="shared" si="226"/>
        <v/>
      </c>
      <c r="W740" s="2">
        <f t="shared" si="229"/>
        <v>84.4</v>
      </c>
      <c r="X740" s="2" t="str">
        <f t="shared" si="227"/>
        <v/>
      </c>
      <c r="Y740" s="6">
        <f t="shared" si="215"/>
        <v>1045000</v>
      </c>
      <c r="Z740" s="6">
        <f t="shared" si="216"/>
        <v>0</v>
      </c>
      <c r="AA740" s="4">
        <f>SUM(P740:$P$759)+$Z$25</f>
        <v>1000000</v>
      </c>
      <c r="AB740" s="4">
        <f>SUM(V740:$W$759)</f>
        <v>10308</v>
      </c>
      <c r="AC740" s="4">
        <f t="shared" si="228"/>
        <v>-45000</v>
      </c>
    </row>
    <row r="741" spans="1:29" x14ac:dyDescent="0.15">
      <c r="A741">
        <v>3</v>
      </c>
      <c r="B741" s="1">
        <v>41705</v>
      </c>
      <c r="C741">
        <v>212</v>
      </c>
      <c r="D741">
        <v>213</v>
      </c>
      <c r="E741">
        <v>210</v>
      </c>
      <c r="F741">
        <v>211</v>
      </c>
      <c r="G741">
        <v>81436900</v>
      </c>
      <c r="H741" s="2">
        <f t="shared" si="217"/>
        <v>17183185900</v>
      </c>
      <c r="I741">
        <f t="shared" si="211"/>
        <v>0</v>
      </c>
      <c r="J741" t="str">
        <f t="shared" si="218"/>
        <v>高値超、安値超</v>
      </c>
      <c r="L741">
        <f t="shared" si="212"/>
        <v>0</v>
      </c>
      <c r="M741">
        <f t="shared" si="219"/>
        <v>0</v>
      </c>
      <c r="N741">
        <f t="shared" si="220"/>
        <v>0</v>
      </c>
      <c r="O741" s="2">
        <f t="shared" si="213"/>
        <v>5000</v>
      </c>
      <c r="P741" s="2">
        <f t="shared" si="221"/>
        <v>0</v>
      </c>
      <c r="Q741" s="2">
        <f t="shared" si="214"/>
        <v>1055000</v>
      </c>
      <c r="R741" s="2" t="str">
        <f t="shared" si="222"/>
        <v>kai</v>
      </c>
      <c r="S741" s="2" t="str">
        <f t="shared" si="223"/>
        <v>uri</v>
      </c>
      <c r="T741" s="2" t="str">
        <f t="shared" si="224"/>
        <v>kai</v>
      </c>
      <c r="U741" s="2" t="str">
        <f t="shared" si="225"/>
        <v/>
      </c>
      <c r="V741" s="2" t="str">
        <f t="shared" si="226"/>
        <v/>
      </c>
      <c r="W741" s="2">
        <f t="shared" si="229"/>
        <v>84.4</v>
      </c>
      <c r="X741" s="2" t="str">
        <f t="shared" si="227"/>
        <v/>
      </c>
      <c r="Y741" s="6">
        <f t="shared" si="215"/>
        <v>1055000</v>
      </c>
      <c r="Z741" s="6">
        <f t="shared" si="216"/>
        <v>0</v>
      </c>
      <c r="AA741" s="4">
        <f>SUM(P741:$P$759)+$Z$25</f>
        <v>1010000</v>
      </c>
      <c r="AB741" s="4">
        <f>SUM(V741:$W$759)</f>
        <v>10223.599999999999</v>
      </c>
      <c r="AC741" s="4">
        <f t="shared" si="228"/>
        <v>-45000</v>
      </c>
    </row>
    <row r="742" spans="1:29" x14ac:dyDescent="0.15">
      <c r="A742">
        <v>3</v>
      </c>
      <c r="B742" s="1">
        <v>41704</v>
      </c>
      <c r="C742">
        <v>208</v>
      </c>
      <c r="D742">
        <v>212</v>
      </c>
      <c r="E742">
        <v>208</v>
      </c>
      <c r="F742">
        <v>211</v>
      </c>
      <c r="G742">
        <v>115344200</v>
      </c>
      <c r="H742" s="2">
        <f t="shared" si="217"/>
        <v>24337626200</v>
      </c>
      <c r="I742">
        <f t="shared" si="211"/>
        <v>4</v>
      </c>
      <c r="J742" t="str">
        <f t="shared" si="218"/>
        <v>高値超、安値超</v>
      </c>
      <c r="L742">
        <f t="shared" si="212"/>
        <v>4</v>
      </c>
      <c r="M742">
        <f t="shared" si="219"/>
        <v>4</v>
      </c>
      <c r="N742">
        <f t="shared" si="220"/>
        <v>-4</v>
      </c>
      <c r="O742" s="2">
        <f t="shared" si="213"/>
        <v>5000</v>
      </c>
      <c r="P742" s="2">
        <f t="shared" si="221"/>
        <v>20000</v>
      </c>
      <c r="Q742" s="2">
        <f t="shared" si="214"/>
        <v>1035000</v>
      </c>
      <c r="R742" s="2" t="str">
        <f t="shared" si="222"/>
        <v>kai</v>
      </c>
      <c r="S742" s="2" t="str">
        <f t="shared" si="223"/>
        <v>uri</v>
      </c>
      <c r="T742" s="2" t="str">
        <f t="shared" si="224"/>
        <v>kai</v>
      </c>
      <c r="U742" s="2" t="str">
        <f t="shared" si="225"/>
        <v/>
      </c>
      <c r="V742" s="2" t="str">
        <f t="shared" si="226"/>
        <v/>
      </c>
      <c r="W742" s="2">
        <f t="shared" si="229"/>
        <v>82.8</v>
      </c>
      <c r="X742" s="2" t="str">
        <f t="shared" si="227"/>
        <v/>
      </c>
      <c r="Y742" s="6">
        <f t="shared" si="215"/>
        <v>1055000</v>
      </c>
      <c r="Z742" s="6">
        <f t="shared" si="216"/>
        <v>0</v>
      </c>
      <c r="AA742" s="4">
        <f>SUM(P742:$P$759)+$Z$25</f>
        <v>1010000</v>
      </c>
      <c r="AB742" s="4">
        <f>SUM(V742:$W$759)</f>
        <v>10139.200000000001</v>
      </c>
      <c r="AC742" s="4">
        <f t="shared" si="228"/>
        <v>-45000</v>
      </c>
    </row>
    <row r="743" spans="1:29" x14ac:dyDescent="0.15">
      <c r="A743">
        <v>3</v>
      </c>
      <c r="B743" s="1">
        <v>41703</v>
      </c>
      <c r="C743">
        <v>210</v>
      </c>
      <c r="D743">
        <v>211</v>
      </c>
      <c r="E743">
        <v>207</v>
      </c>
      <c r="F743">
        <v>207</v>
      </c>
      <c r="G743">
        <v>91385700</v>
      </c>
      <c r="H743" s="2">
        <f t="shared" si="217"/>
        <v>18916839900</v>
      </c>
      <c r="I743">
        <f t="shared" si="211"/>
        <v>0</v>
      </c>
      <c r="J743" t="str">
        <f t="shared" si="218"/>
        <v>高値超、安値超</v>
      </c>
      <c r="L743">
        <f t="shared" si="212"/>
        <v>0</v>
      </c>
      <c r="M743">
        <f t="shared" si="219"/>
        <v>0</v>
      </c>
      <c r="N743">
        <f t="shared" si="220"/>
        <v>0</v>
      </c>
      <c r="O743" s="2">
        <f t="shared" si="213"/>
        <v>5000</v>
      </c>
      <c r="P743" s="2">
        <f t="shared" si="221"/>
        <v>0</v>
      </c>
      <c r="Q743" s="2">
        <f t="shared" si="214"/>
        <v>1035000</v>
      </c>
      <c r="R743" s="2" t="str">
        <f t="shared" si="222"/>
        <v>kai</v>
      </c>
      <c r="S743" s="2" t="str">
        <f t="shared" si="223"/>
        <v>uri</v>
      </c>
      <c r="T743" s="2" t="str">
        <f t="shared" si="224"/>
        <v>kai</v>
      </c>
      <c r="U743" s="2">
        <f t="shared" si="225"/>
        <v>1035000</v>
      </c>
      <c r="V743" s="2">
        <f t="shared" si="226"/>
        <v>1512</v>
      </c>
      <c r="W743" s="2">
        <f t="shared" si="229"/>
        <v>165.6</v>
      </c>
      <c r="X743" s="2" t="str">
        <f t="shared" si="227"/>
        <v/>
      </c>
      <c r="Y743" s="6">
        <f t="shared" si="215"/>
        <v>1035000</v>
      </c>
      <c r="Z743" s="6">
        <f t="shared" si="216"/>
        <v>0</v>
      </c>
      <c r="AA743" s="4">
        <f>SUM(P743:$P$759)+$Z$25</f>
        <v>990000</v>
      </c>
      <c r="AB743" s="4">
        <f>SUM(V743:$W$759)</f>
        <v>10056.4</v>
      </c>
      <c r="AC743" s="4">
        <f t="shared" si="228"/>
        <v>-45000</v>
      </c>
    </row>
    <row r="744" spans="1:29" x14ac:dyDescent="0.15">
      <c r="A744">
        <v>3</v>
      </c>
      <c r="B744" s="1">
        <v>41702</v>
      </c>
      <c r="C744">
        <v>207</v>
      </c>
      <c r="D744">
        <v>209</v>
      </c>
      <c r="E744">
        <v>206</v>
      </c>
      <c r="F744">
        <v>207</v>
      </c>
      <c r="G744">
        <v>83676400</v>
      </c>
      <c r="H744" s="2">
        <f t="shared" si="217"/>
        <v>17321014800</v>
      </c>
      <c r="I744">
        <f t="shared" si="211"/>
        <v>-1</v>
      </c>
      <c r="J744" t="str">
        <f t="shared" si="218"/>
        <v>高値超、安値超</v>
      </c>
      <c r="L744">
        <f t="shared" si="212"/>
        <v>1</v>
      </c>
      <c r="M744">
        <f t="shared" si="219"/>
        <v>1</v>
      </c>
      <c r="N744">
        <f t="shared" si="220"/>
        <v>-1</v>
      </c>
      <c r="O744" s="2">
        <f t="shared" si="213"/>
        <v>5000</v>
      </c>
      <c r="P744" s="2">
        <f t="shared" si="221"/>
        <v>5000</v>
      </c>
      <c r="Q744" s="2">
        <f t="shared" si="214"/>
        <v>1040000</v>
      </c>
      <c r="R744" s="2" t="str">
        <f t="shared" si="222"/>
        <v>uri</v>
      </c>
      <c r="S744" s="2" t="str">
        <f t="shared" si="223"/>
        <v>kai</v>
      </c>
      <c r="T744" s="2" t="str">
        <f t="shared" si="224"/>
        <v>uri</v>
      </c>
      <c r="U744" s="2" t="str">
        <f t="shared" si="225"/>
        <v/>
      </c>
      <c r="V744" s="2" t="str">
        <f t="shared" si="226"/>
        <v/>
      </c>
      <c r="W744" s="2" t="str">
        <f t="shared" si="229"/>
        <v/>
      </c>
      <c r="X744" s="2">
        <f t="shared" si="227"/>
        <v>83.2</v>
      </c>
      <c r="Y744" s="6">
        <f t="shared" si="215"/>
        <v>1035000</v>
      </c>
      <c r="Z744" s="6">
        <f t="shared" ref="Z744:Z757" si="230">IF(AND(Y744&gt;0,Y745=0),Y744,0)</f>
        <v>0</v>
      </c>
      <c r="AA744" s="4">
        <f>SUM(P744:$P$759)+$Z$25</f>
        <v>990000</v>
      </c>
      <c r="AB744" s="4">
        <f>SUM(V744:$W$759)</f>
        <v>8378.7999999999993</v>
      </c>
      <c r="AC744" s="4">
        <f t="shared" si="228"/>
        <v>-45000</v>
      </c>
    </row>
    <row r="745" spans="1:29" x14ac:dyDescent="0.15">
      <c r="A745">
        <v>3</v>
      </c>
      <c r="B745" s="1">
        <v>41701</v>
      </c>
      <c r="C745">
        <v>207</v>
      </c>
      <c r="D745">
        <v>208</v>
      </c>
      <c r="E745">
        <v>205</v>
      </c>
      <c r="F745">
        <v>208</v>
      </c>
      <c r="G745">
        <v>76980600</v>
      </c>
      <c r="H745" s="2">
        <f t="shared" si="217"/>
        <v>16011964800</v>
      </c>
      <c r="I745">
        <f t="shared" si="211"/>
        <v>-1</v>
      </c>
      <c r="J745" t="str">
        <f t="shared" si="218"/>
        <v>高値割、安値割</v>
      </c>
      <c r="L745">
        <f t="shared" si="212"/>
        <v>1</v>
      </c>
      <c r="M745">
        <f t="shared" si="219"/>
        <v>1</v>
      </c>
      <c r="N745">
        <f t="shared" si="220"/>
        <v>-1</v>
      </c>
      <c r="O745" s="2">
        <f t="shared" si="213"/>
        <v>5000</v>
      </c>
      <c r="P745" s="2">
        <f t="shared" si="221"/>
        <v>5000</v>
      </c>
      <c r="Q745" s="2">
        <f t="shared" si="214"/>
        <v>1045000</v>
      </c>
      <c r="R745" s="2" t="str">
        <f t="shared" si="222"/>
        <v>uri</v>
      </c>
      <c r="S745" s="2" t="str">
        <f t="shared" si="223"/>
        <v>kai</v>
      </c>
      <c r="T745" s="2" t="str">
        <f t="shared" si="224"/>
        <v>uri</v>
      </c>
      <c r="U745" s="2" t="str">
        <f t="shared" si="225"/>
        <v/>
      </c>
      <c r="V745" s="2" t="str">
        <f t="shared" si="226"/>
        <v/>
      </c>
      <c r="W745" s="2" t="str">
        <f t="shared" si="229"/>
        <v/>
      </c>
      <c r="X745" s="2">
        <f t="shared" si="227"/>
        <v>83.6</v>
      </c>
      <c r="Y745" s="6">
        <f t="shared" si="215"/>
        <v>1040000</v>
      </c>
      <c r="Z745" s="6">
        <f t="shared" si="230"/>
        <v>0</v>
      </c>
      <c r="AA745" s="4">
        <f>SUM(P745:$P$759)+$Z$25</f>
        <v>985000</v>
      </c>
      <c r="AB745" s="4">
        <f>SUM(V745:$W$759)</f>
        <v>8378.7999999999993</v>
      </c>
      <c r="AC745" s="4">
        <f t="shared" si="228"/>
        <v>-55000</v>
      </c>
    </row>
    <row r="746" spans="1:29" x14ac:dyDescent="0.15">
      <c r="A746">
        <v>3</v>
      </c>
      <c r="B746" s="1">
        <v>41698</v>
      </c>
      <c r="C746">
        <v>210</v>
      </c>
      <c r="D746">
        <v>211</v>
      </c>
      <c r="E746">
        <v>208</v>
      </c>
      <c r="F746">
        <v>209</v>
      </c>
      <c r="G746">
        <v>149012500</v>
      </c>
      <c r="H746" s="2">
        <f t="shared" si="217"/>
        <v>31143612500</v>
      </c>
      <c r="I746">
        <f t="shared" si="211"/>
        <v>-2</v>
      </c>
      <c r="J746" t="str">
        <f t="shared" si="218"/>
        <v>高値割、安値割</v>
      </c>
      <c r="L746">
        <f t="shared" si="212"/>
        <v>2</v>
      </c>
      <c r="M746">
        <f t="shared" si="219"/>
        <v>2</v>
      </c>
      <c r="N746">
        <f t="shared" si="220"/>
        <v>-2</v>
      </c>
      <c r="O746" s="2">
        <f t="shared" si="213"/>
        <v>5000</v>
      </c>
      <c r="P746" s="2">
        <f t="shared" si="221"/>
        <v>10000</v>
      </c>
      <c r="Q746" s="2">
        <f t="shared" si="214"/>
        <v>1055000</v>
      </c>
      <c r="R746" s="2" t="str">
        <f t="shared" si="222"/>
        <v>uri</v>
      </c>
      <c r="S746" s="2" t="str">
        <f t="shared" si="223"/>
        <v>kai</v>
      </c>
      <c r="T746" s="2" t="str">
        <f t="shared" si="224"/>
        <v>uri</v>
      </c>
      <c r="U746" s="2" t="str">
        <f t="shared" si="225"/>
        <v/>
      </c>
      <c r="V746" s="2" t="str">
        <f t="shared" si="226"/>
        <v/>
      </c>
      <c r="W746" s="2" t="str">
        <f t="shared" si="229"/>
        <v/>
      </c>
      <c r="X746" s="2">
        <f t="shared" si="227"/>
        <v>84.4</v>
      </c>
      <c r="Y746" s="6">
        <f t="shared" si="215"/>
        <v>1045000</v>
      </c>
      <c r="Z746" s="6">
        <f t="shared" si="230"/>
        <v>0</v>
      </c>
      <c r="AA746" s="4">
        <f>SUM(P746:$P$759)+$Z$25</f>
        <v>980000</v>
      </c>
      <c r="AB746" s="4">
        <f>SUM(V746:$W$759)</f>
        <v>8378.7999999999993</v>
      </c>
      <c r="AC746" s="4">
        <f t="shared" si="228"/>
        <v>-65000</v>
      </c>
    </row>
    <row r="747" spans="1:29" x14ac:dyDescent="0.15">
      <c r="A747">
        <v>3</v>
      </c>
      <c r="B747" s="1">
        <v>41697</v>
      </c>
      <c r="C747">
        <v>213</v>
      </c>
      <c r="D747">
        <v>214</v>
      </c>
      <c r="E747">
        <v>210</v>
      </c>
      <c r="F747">
        <v>211</v>
      </c>
      <c r="G747">
        <v>123515100</v>
      </c>
      <c r="H747" s="2">
        <f t="shared" si="217"/>
        <v>26061686100</v>
      </c>
      <c r="I747">
        <f t="shared" si="211"/>
        <v>-4</v>
      </c>
      <c r="J747" t="str">
        <f t="shared" si="218"/>
        <v>高値割、安値割</v>
      </c>
      <c r="L747">
        <f t="shared" si="212"/>
        <v>4</v>
      </c>
      <c r="M747">
        <f t="shared" si="219"/>
        <v>4</v>
      </c>
      <c r="N747">
        <f t="shared" si="220"/>
        <v>-4</v>
      </c>
      <c r="O747" s="2">
        <f t="shared" si="213"/>
        <v>5000</v>
      </c>
      <c r="P747" s="2">
        <f t="shared" si="221"/>
        <v>20000</v>
      </c>
      <c r="Q747" s="2">
        <f t="shared" si="214"/>
        <v>1075000</v>
      </c>
      <c r="R747" s="2" t="str">
        <f t="shared" si="222"/>
        <v>uri</v>
      </c>
      <c r="S747" s="2" t="str">
        <f t="shared" si="223"/>
        <v>kai</v>
      </c>
      <c r="T747" s="2" t="str">
        <f t="shared" si="224"/>
        <v>uri</v>
      </c>
      <c r="U747" s="2">
        <f t="shared" si="225"/>
        <v>1075000</v>
      </c>
      <c r="V747" s="2">
        <f t="shared" si="226"/>
        <v>1512</v>
      </c>
      <c r="W747" s="2" t="str">
        <f t="shared" si="229"/>
        <v/>
      </c>
      <c r="X747" s="2">
        <f t="shared" si="227"/>
        <v>172</v>
      </c>
      <c r="Y747" s="6">
        <f t="shared" si="215"/>
        <v>1055000</v>
      </c>
      <c r="Z747" s="6">
        <f t="shared" si="230"/>
        <v>0</v>
      </c>
      <c r="AA747" s="4">
        <f>SUM(P747:$P$759)+$Z$25</f>
        <v>970000</v>
      </c>
      <c r="AB747" s="4">
        <f>SUM(V747:$W$759)</f>
        <v>8378.7999999999993</v>
      </c>
      <c r="AC747" s="4">
        <f t="shared" si="228"/>
        <v>-85000</v>
      </c>
    </row>
    <row r="748" spans="1:29" x14ac:dyDescent="0.15">
      <c r="A748">
        <v>3</v>
      </c>
      <c r="B748" s="1">
        <v>41696</v>
      </c>
      <c r="C748">
        <v>214</v>
      </c>
      <c r="D748">
        <v>216</v>
      </c>
      <c r="E748">
        <v>212</v>
      </c>
      <c r="F748">
        <v>215</v>
      </c>
      <c r="G748">
        <v>89741900</v>
      </c>
      <c r="H748" s="2">
        <f t="shared" si="217"/>
        <v>19294508500</v>
      </c>
      <c r="I748">
        <f t="shared" si="211"/>
        <v>-1</v>
      </c>
      <c r="J748" t="str">
        <f t="shared" si="218"/>
        <v>高値割、安値割</v>
      </c>
      <c r="L748">
        <f t="shared" si="212"/>
        <v>-1</v>
      </c>
      <c r="M748">
        <f t="shared" si="219"/>
        <v>-1</v>
      </c>
      <c r="N748">
        <f t="shared" si="220"/>
        <v>1</v>
      </c>
      <c r="O748" s="2">
        <f t="shared" si="213"/>
        <v>5000</v>
      </c>
      <c r="P748" s="2">
        <f t="shared" si="221"/>
        <v>-5000</v>
      </c>
      <c r="Q748" s="2">
        <f t="shared" si="214"/>
        <v>1080000</v>
      </c>
      <c r="R748" s="2" t="str">
        <f t="shared" si="222"/>
        <v>kai</v>
      </c>
      <c r="S748" s="2" t="str">
        <f t="shared" si="223"/>
        <v>uri</v>
      </c>
      <c r="T748" s="2" t="str">
        <f t="shared" si="224"/>
        <v>kai</v>
      </c>
      <c r="U748" s="2" t="str">
        <f t="shared" si="225"/>
        <v/>
      </c>
      <c r="V748" s="2" t="str">
        <f t="shared" si="226"/>
        <v/>
      </c>
      <c r="W748" s="2">
        <f t="shared" si="229"/>
        <v>86.4</v>
      </c>
      <c r="X748" s="2" t="str">
        <f t="shared" si="227"/>
        <v/>
      </c>
      <c r="Y748" s="6">
        <f t="shared" si="215"/>
        <v>1075000</v>
      </c>
      <c r="Z748" s="6">
        <f t="shared" si="230"/>
        <v>0</v>
      </c>
      <c r="AA748" s="4">
        <f>SUM(P748:$P$759)+$Z$25</f>
        <v>950000</v>
      </c>
      <c r="AB748" s="4">
        <f>SUM(V748:$W$759)</f>
        <v>6866.7999999999993</v>
      </c>
      <c r="AC748" s="4">
        <f t="shared" si="228"/>
        <v>-125000</v>
      </c>
    </row>
    <row r="749" spans="1:29" x14ac:dyDescent="0.15">
      <c r="A749">
        <v>3</v>
      </c>
      <c r="B749" s="1">
        <v>41695</v>
      </c>
      <c r="C749">
        <v>215</v>
      </c>
      <c r="D749">
        <v>217</v>
      </c>
      <c r="E749">
        <v>213</v>
      </c>
      <c r="F749">
        <v>216</v>
      </c>
      <c r="G749">
        <v>111715600</v>
      </c>
      <c r="H749" s="2">
        <f t="shared" si="217"/>
        <v>24130569600</v>
      </c>
      <c r="I749">
        <f t="shared" si="211"/>
        <v>3</v>
      </c>
      <c r="J749" t="str">
        <f t="shared" si="218"/>
        <v>高値超、安値超</v>
      </c>
      <c r="L749">
        <f t="shared" si="212"/>
        <v>3</v>
      </c>
      <c r="M749">
        <f t="shared" si="219"/>
        <v>3</v>
      </c>
      <c r="N749">
        <f t="shared" si="220"/>
        <v>3</v>
      </c>
      <c r="O749" s="2">
        <f t="shared" si="213"/>
        <v>5000</v>
      </c>
      <c r="P749" s="2">
        <f t="shared" si="221"/>
        <v>15000</v>
      </c>
      <c r="Q749" s="2">
        <f t="shared" si="214"/>
        <v>1065000</v>
      </c>
      <c r="R749" s="2" t="str">
        <f t="shared" si="222"/>
        <v>kai</v>
      </c>
      <c r="S749" s="2" t="str">
        <f t="shared" si="223"/>
        <v>kai</v>
      </c>
      <c r="T749" s="2" t="str">
        <f t="shared" si="224"/>
        <v>kai</v>
      </c>
      <c r="U749" s="2" t="str">
        <f t="shared" si="225"/>
        <v/>
      </c>
      <c r="V749" s="2" t="str">
        <f t="shared" si="226"/>
        <v/>
      </c>
      <c r="W749" s="2">
        <f t="shared" si="229"/>
        <v>85.2</v>
      </c>
      <c r="X749" s="2" t="str">
        <f t="shared" si="227"/>
        <v/>
      </c>
      <c r="Y749" s="6">
        <f t="shared" si="215"/>
        <v>1080000</v>
      </c>
      <c r="Z749" s="6">
        <f t="shared" si="230"/>
        <v>0</v>
      </c>
      <c r="AA749" s="4">
        <f>SUM(P749:$P$759)+$Z$25</f>
        <v>955000</v>
      </c>
      <c r="AB749" s="4">
        <f>SUM(V749:$W$759)</f>
        <v>6780.4</v>
      </c>
      <c r="AC749" s="4">
        <f t="shared" si="228"/>
        <v>-125000</v>
      </c>
    </row>
    <row r="750" spans="1:29" x14ac:dyDescent="0.15">
      <c r="A750">
        <v>3</v>
      </c>
      <c r="B750" s="1">
        <v>41694</v>
      </c>
      <c r="C750">
        <v>214</v>
      </c>
      <c r="D750">
        <v>216</v>
      </c>
      <c r="E750">
        <v>212</v>
      </c>
      <c r="F750">
        <v>213</v>
      </c>
      <c r="G750">
        <v>94971200</v>
      </c>
      <c r="H750" s="2">
        <f t="shared" si="217"/>
        <v>20228865600</v>
      </c>
      <c r="I750">
        <f t="shared" si="211"/>
        <v>-2</v>
      </c>
      <c r="J750" t="str">
        <f t="shared" si="218"/>
        <v/>
      </c>
      <c r="L750">
        <f t="shared" si="212"/>
        <v>-2</v>
      </c>
      <c r="M750">
        <f t="shared" si="219"/>
        <v>-2</v>
      </c>
      <c r="N750">
        <f t="shared" si="220"/>
        <v>-2</v>
      </c>
      <c r="O750" s="2">
        <f t="shared" si="213"/>
        <v>5000</v>
      </c>
      <c r="P750" s="2">
        <f t="shared" si="221"/>
        <v>-10000</v>
      </c>
      <c r="Q750" s="2">
        <f t="shared" si="214"/>
        <v>1075000</v>
      </c>
      <c r="R750" s="2" t="str">
        <f t="shared" si="222"/>
        <v>kai</v>
      </c>
      <c r="S750" s="2" t="str">
        <f t="shared" si="223"/>
        <v>kai</v>
      </c>
      <c r="T750" s="2" t="str">
        <f t="shared" si="224"/>
        <v>kai</v>
      </c>
      <c r="U750" s="2">
        <f t="shared" si="225"/>
        <v>1075000</v>
      </c>
      <c r="V750" s="2">
        <f t="shared" si="226"/>
        <v>1512</v>
      </c>
      <c r="W750" s="2">
        <f t="shared" si="229"/>
        <v>172</v>
      </c>
      <c r="X750" s="2" t="str">
        <f t="shared" si="227"/>
        <v/>
      </c>
      <c r="Y750" s="6">
        <f t="shared" si="215"/>
        <v>1065000</v>
      </c>
      <c r="Z750" s="6">
        <f t="shared" si="230"/>
        <v>0</v>
      </c>
      <c r="AA750" s="4">
        <f>SUM(P750:$P$759)+$Z$25</f>
        <v>940000</v>
      </c>
      <c r="AB750" s="4">
        <f>SUM(V750:$W$759)</f>
        <v>6695.2</v>
      </c>
      <c r="AC750" s="4">
        <f t="shared" si="228"/>
        <v>-125000</v>
      </c>
    </row>
    <row r="751" spans="1:29" x14ac:dyDescent="0.15">
      <c r="A751">
        <v>3</v>
      </c>
      <c r="B751" s="1">
        <v>41691</v>
      </c>
      <c r="C751">
        <v>214</v>
      </c>
      <c r="D751">
        <v>216</v>
      </c>
      <c r="E751">
        <v>212</v>
      </c>
      <c r="F751">
        <v>215</v>
      </c>
      <c r="G751">
        <v>105943100</v>
      </c>
      <c r="H751" s="2">
        <f t="shared" si="217"/>
        <v>22777766500</v>
      </c>
      <c r="I751">
        <f t="shared" si="211"/>
        <v>3</v>
      </c>
      <c r="J751" t="str">
        <f t="shared" si="218"/>
        <v/>
      </c>
      <c r="L751">
        <f t="shared" si="212"/>
        <v>-3</v>
      </c>
      <c r="M751">
        <f t="shared" si="219"/>
        <v>-3</v>
      </c>
      <c r="N751">
        <f t="shared" si="220"/>
        <v>3</v>
      </c>
      <c r="O751" s="2">
        <f t="shared" si="213"/>
        <v>5000</v>
      </c>
      <c r="P751" s="2">
        <f t="shared" si="221"/>
        <v>-15000</v>
      </c>
      <c r="Q751" s="2">
        <f t="shared" si="214"/>
        <v>1060000</v>
      </c>
      <c r="R751" s="2" t="str">
        <f t="shared" si="222"/>
        <v>uri</v>
      </c>
      <c r="S751" s="2" t="str">
        <f t="shared" si="223"/>
        <v>kai</v>
      </c>
      <c r="T751" s="2" t="str">
        <f t="shared" si="224"/>
        <v>uri</v>
      </c>
      <c r="U751" s="2">
        <f t="shared" si="225"/>
        <v>1060000</v>
      </c>
      <c r="V751" s="2">
        <f t="shared" si="226"/>
        <v>1512</v>
      </c>
      <c r="W751" s="2" t="str">
        <f t="shared" si="229"/>
        <v/>
      </c>
      <c r="X751" s="2">
        <f t="shared" si="227"/>
        <v>169.6</v>
      </c>
      <c r="Y751" s="6">
        <f t="shared" si="215"/>
        <v>1075000</v>
      </c>
      <c r="Z751" s="6">
        <f t="shared" si="230"/>
        <v>0</v>
      </c>
      <c r="AA751" s="4">
        <f>SUM(P751:$P$759)+$Z$25</f>
        <v>950000</v>
      </c>
      <c r="AB751" s="4">
        <f>SUM(V751:$W$759)</f>
        <v>5011.2</v>
      </c>
      <c r="AC751" s="4">
        <f t="shared" si="228"/>
        <v>-125000</v>
      </c>
    </row>
    <row r="752" spans="1:29" x14ac:dyDescent="0.15">
      <c r="A752">
        <v>3</v>
      </c>
      <c r="B752" s="1">
        <v>41690</v>
      </c>
      <c r="C752">
        <v>218</v>
      </c>
      <c r="D752">
        <v>218</v>
      </c>
      <c r="E752">
        <v>211</v>
      </c>
      <c r="F752">
        <v>212</v>
      </c>
      <c r="G752">
        <v>197084500</v>
      </c>
      <c r="H752" s="2">
        <f t="shared" si="217"/>
        <v>41781914000</v>
      </c>
      <c r="I752">
        <f t="shared" si="211"/>
        <v>-6</v>
      </c>
      <c r="J752" t="str">
        <f t="shared" si="218"/>
        <v>高値割、安値割</v>
      </c>
      <c r="L752">
        <f t="shared" si="212"/>
        <v>-6</v>
      </c>
      <c r="M752">
        <f t="shared" si="219"/>
        <v>-6</v>
      </c>
      <c r="N752">
        <f t="shared" si="220"/>
        <v>-6</v>
      </c>
      <c r="O752" s="2">
        <f t="shared" si="213"/>
        <v>5000</v>
      </c>
      <c r="P752" s="2">
        <f t="shared" si="221"/>
        <v>-30000</v>
      </c>
      <c r="Q752" s="2">
        <f t="shared" si="214"/>
        <v>1090000</v>
      </c>
      <c r="R752" s="2" t="str">
        <f t="shared" si="222"/>
        <v>kai</v>
      </c>
      <c r="S752" s="2" t="str">
        <f t="shared" si="223"/>
        <v>kai</v>
      </c>
      <c r="T752" s="2" t="str">
        <f t="shared" si="224"/>
        <v>kai</v>
      </c>
      <c r="U752" s="2" t="str">
        <f t="shared" si="225"/>
        <v/>
      </c>
      <c r="V752" s="2" t="str">
        <f t="shared" si="226"/>
        <v/>
      </c>
      <c r="W752" s="2">
        <f t="shared" si="229"/>
        <v>87.2</v>
      </c>
      <c r="X752" s="2" t="str">
        <f t="shared" si="227"/>
        <v/>
      </c>
      <c r="Y752" s="6">
        <f t="shared" si="215"/>
        <v>1060000</v>
      </c>
      <c r="Z752" s="6">
        <f t="shared" si="230"/>
        <v>0</v>
      </c>
      <c r="AA752" s="4">
        <f>SUM(P752:$P$759)+$Z$25</f>
        <v>965000</v>
      </c>
      <c r="AB752" s="4">
        <f>SUM(V752:$W$759)</f>
        <v>3499.2</v>
      </c>
      <c r="AC752" s="4">
        <f t="shared" si="228"/>
        <v>-95000</v>
      </c>
    </row>
    <row r="753" spans="1:29" x14ac:dyDescent="0.15">
      <c r="A753">
        <v>3</v>
      </c>
      <c r="B753" s="1">
        <v>41689</v>
      </c>
      <c r="C753">
        <v>217</v>
      </c>
      <c r="D753">
        <v>220</v>
      </c>
      <c r="E753">
        <v>216</v>
      </c>
      <c r="F753">
        <v>218</v>
      </c>
      <c r="G753">
        <v>167913800</v>
      </c>
      <c r="H753" s="2">
        <f t="shared" si="217"/>
        <v>36605208400</v>
      </c>
      <c r="I753">
        <f t="shared" si="211"/>
        <v>-2</v>
      </c>
      <c r="J753" t="str">
        <f t="shared" si="218"/>
        <v/>
      </c>
      <c r="L753">
        <f t="shared" si="212"/>
        <v>-2</v>
      </c>
      <c r="M753">
        <f t="shared" si="219"/>
        <v>-2</v>
      </c>
      <c r="N753">
        <f t="shared" si="220"/>
        <v>2</v>
      </c>
      <c r="O753" s="2">
        <f t="shared" si="213"/>
        <v>5000</v>
      </c>
      <c r="P753" s="2">
        <f t="shared" si="221"/>
        <v>-10000</v>
      </c>
      <c r="Q753" s="2">
        <f t="shared" si="214"/>
        <v>1100000</v>
      </c>
      <c r="R753" s="2" t="str">
        <f t="shared" si="222"/>
        <v>kai</v>
      </c>
      <c r="S753" s="2" t="str">
        <f t="shared" si="223"/>
        <v>uri</v>
      </c>
      <c r="T753" s="2" t="str">
        <f t="shared" si="224"/>
        <v>kai</v>
      </c>
      <c r="U753" s="2">
        <f t="shared" si="225"/>
        <v>1100000</v>
      </c>
      <c r="V753" s="2">
        <f t="shared" si="226"/>
        <v>1512</v>
      </c>
      <c r="W753" s="2">
        <f t="shared" si="229"/>
        <v>176</v>
      </c>
      <c r="X753" s="2" t="str">
        <f t="shared" si="227"/>
        <v/>
      </c>
      <c r="Y753" s="6">
        <f t="shared" si="215"/>
        <v>1090000</v>
      </c>
      <c r="Z753" s="6">
        <f t="shared" si="230"/>
        <v>0</v>
      </c>
      <c r="AA753" s="4">
        <f>SUM(P753:$P$759)+$Z$25</f>
        <v>995000</v>
      </c>
      <c r="AB753" s="4">
        <f>SUM(V753:$W$759)</f>
        <v>3412</v>
      </c>
      <c r="AC753" s="4">
        <f t="shared" si="228"/>
        <v>-95000</v>
      </c>
    </row>
    <row r="754" spans="1:29" x14ac:dyDescent="0.15">
      <c r="A754">
        <v>3</v>
      </c>
      <c r="B754" s="1">
        <v>41688</v>
      </c>
      <c r="C754">
        <v>211</v>
      </c>
      <c r="D754">
        <v>221</v>
      </c>
      <c r="E754">
        <v>211</v>
      </c>
      <c r="F754">
        <v>220</v>
      </c>
      <c r="G754">
        <v>331399700</v>
      </c>
      <c r="H754" s="2">
        <f t="shared" si="217"/>
        <v>72907934000</v>
      </c>
      <c r="I754">
        <f t="shared" si="211"/>
        <v>9</v>
      </c>
      <c r="J754" t="str">
        <f t="shared" si="218"/>
        <v>高値超、安値超</v>
      </c>
      <c r="L754">
        <f t="shared" si="212"/>
        <v>-9</v>
      </c>
      <c r="M754">
        <f t="shared" si="219"/>
        <v>-9</v>
      </c>
      <c r="N754">
        <f t="shared" si="220"/>
        <v>9</v>
      </c>
      <c r="O754" s="2">
        <f t="shared" si="213"/>
        <v>5000</v>
      </c>
      <c r="P754" s="2">
        <f t="shared" si="221"/>
        <v>-45000</v>
      </c>
      <c r="Q754" s="2">
        <f t="shared" si="214"/>
        <v>1055000</v>
      </c>
      <c r="R754" s="2" t="str">
        <f t="shared" si="222"/>
        <v>uri</v>
      </c>
      <c r="S754" s="2" t="str">
        <f t="shared" si="223"/>
        <v>kai</v>
      </c>
      <c r="T754" s="2" t="str">
        <f t="shared" si="224"/>
        <v>uri</v>
      </c>
      <c r="U754" s="2" t="str">
        <f t="shared" si="225"/>
        <v/>
      </c>
      <c r="V754" s="2" t="str">
        <f t="shared" si="226"/>
        <v/>
      </c>
      <c r="W754" s="2" t="str">
        <f t="shared" si="229"/>
        <v/>
      </c>
      <c r="X754" s="2">
        <f t="shared" si="227"/>
        <v>84.4</v>
      </c>
      <c r="Y754" s="6">
        <f t="shared" si="215"/>
        <v>1100000</v>
      </c>
      <c r="Z754" s="6">
        <f t="shared" si="230"/>
        <v>0</v>
      </c>
      <c r="AA754" s="4">
        <f>SUM(P754:$P$759)+$Z$25</f>
        <v>1005000</v>
      </c>
      <c r="AB754" s="4">
        <f>SUM(V754:$W$759)</f>
        <v>1724</v>
      </c>
      <c r="AC754" s="4">
        <f t="shared" si="228"/>
        <v>-95000</v>
      </c>
    </row>
    <row r="755" spans="1:29" x14ac:dyDescent="0.15">
      <c r="A755">
        <v>3</v>
      </c>
      <c r="B755" s="1">
        <v>41687</v>
      </c>
      <c r="C755">
        <v>209</v>
      </c>
      <c r="D755">
        <v>211</v>
      </c>
      <c r="E755">
        <v>206</v>
      </c>
      <c r="F755">
        <v>211</v>
      </c>
      <c r="G755">
        <v>128273200</v>
      </c>
      <c r="H755" s="2">
        <f t="shared" si="217"/>
        <v>27065645200</v>
      </c>
      <c r="I755">
        <f t="shared" si="211"/>
        <v>2</v>
      </c>
      <c r="J755" t="str">
        <f t="shared" si="218"/>
        <v>高値割、安値割</v>
      </c>
      <c r="L755">
        <f t="shared" si="212"/>
        <v>-2</v>
      </c>
      <c r="M755">
        <f t="shared" si="219"/>
        <v>-2</v>
      </c>
      <c r="N755">
        <f t="shared" si="220"/>
        <v>2</v>
      </c>
      <c r="O755" s="2">
        <f t="shared" si="213"/>
        <v>5000</v>
      </c>
      <c r="P755" s="2">
        <f t="shared" si="221"/>
        <v>-10000</v>
      </c>
      <c r="Q755" s="2">
        <f t="shared" si="214"/>
        <v>1045000</v>
      </c>
      <c r="R755" s="2" t="str">
        <f t="shared" si="222"/>
        <v>uri</v>
      </c>
      <c r="S755" s="2" t="str">
        <f t="shared" si="223"/>
        <v>kai</v>
      </c>
      <c r="T755" s="2" t="str">
        <f t="shared" si="224"/>
        <v>uri</v>
      </c>
      <c r="U755" s="2" t="str">
        <f t="shared" si="225"/>
        <v/>
      </c>
      <c r="V755" s="2" t="str">
        <f t="shared" si="226"/>
        <v/>
      </c>
      <c r="W755" s="2" t="str">
        <f t="shared" si="229"/>
        <v/>
      </c>
      <c r="X755" s="2">
        <f t="shared" si="227"/>
        <v>83.6</v>
      </c>
      <c r="Y755" s="6">
        <f t="shared" si="215"/>
        <v>1055000</v>
      </c>
      <c r="Z755" s="6">
        <f t="shared" si="230"/>
        <v>0</v>
      </c>
      <c r="AA755" s="4">
        <f>SUM(P755:$P$759)+$Z$25</f>
        <v>1050000</v>
      </c>
      <c r="AB755" s="4">
        <f>SUM(V755:$W$759)</f>
        <v>1724</v>
      </c>
      <c r="AC755" s="4">
        <f t="shared" si="228"/>
        <v>-5000</v>
      </c>
    </row>
    <row r="756" spans="1:29" x14ac:dyDescent="0.15">
      <c r="A756">
        <v>3</v>
      </c>
      <c r="B756" s="1">
        <v>41684</v>
      </c>
      <c r="C756">
        <v>211</v>
      </c>
      <c r="D756">
        <v>213</v>
      </c>
      <c r="E756">
        <v>207</v>
      </c>
      <c r="F756">
        <v>209</v>
      </c>
      <c r="G756">
        <v>182066700</v>
      </c>
      <c r="H756" s="2">
        <f t="shared" si="217"/>
        <v>38051940300</v>
      </c>
      <c r="I756">
        <f>IF(F757="","",F756-F757)</f>
        <v>-3</v>
      </c>
      <c r="J756" t="str">
        <f t="shared" si="218"/>
        <v>高値割、安値割</v>
      </c>
      <c r="L756">
        <f t="shared" si="212"/>
        <v>3</v>
      </c>
      <c r="M756">
        <f t="shared" si="219"/>
        <v>3</v>
      </c>
      <c r="N756">
        <f t="shared" si="220"/>
        <v>-3</v>
      </c>
      <c r="O756" s="2">
        <f t="shared" si="213"/>
        <v>5000</v>
      </c>
      <c r="P756" s="2">
        <f t="shared" si="221"/>
        <v>15000</v>
      </c>
      <c r="Q756" s="2">
        <f>IF(L757&lt;&gt;"",F757*O756,0)</f>
        <v>1060000</v>
      </c>
      <c r="R756" s="2" t="str">
        <f t="shared" si="222"/>
        <v>uri</v>
      </c>
      <c r="S756" s="2" t="str">
        <f t="shared" si="223"/>
        <v>kai</v>
      </c>
      <c r="T756" s="2" t="str">
        <f t="shared" si="224"/>
        <v>uri</v>
      </c>
      <c r="U756" s="2">
        <f t="shared" si="225"/>
        <v>1060000</v>
      </c>
      <c r="V756" s="2">
        <f t="shared" si="226"/>
        <v>1512</v>
      </c>
      <c r="W756" s="2" t="str">
        <f t="shared" si="229"/>
        <v/>
      </c>
      <c r="X756" s="2">
        <f t="shared" si="227"/>
        <v>169.6</v>
      </c>
      <c r="Y756" s="6">
        <f>+F756*$B$3</f>
        <v>1045000</v>
      </c>
      <c r="Z756" s="6">
        <f t="shared" si="230"/>
        <v>0</v>
      </c>
      <c r="AA756" s="4">
        <f>SUM(P756:$P$759)+$Z$25</f>
        <v>1060000</v>
      </c>
      <c r="AB756" s="4">
        <f>SUM(V756:$W$759)</f>
        <v>1724</v>
      </c>
      <c r="AC756" s="4">
        <f t="shared" si="228"/>
        <v>15000</v>
      </c>
    </row>
    <row r="757" spans="1:29" x14ac:dyDescent="0.15">
      <c r="A757">
        <v>3</v>
      </c>
      <c r="B757" s="1">
        <v>41683</v>
      </c>
      <c r="C757">
        <v>214</v>
      </c>
      <c r="D757">
        <v>215</v>
      </c>
      <c r="E757">
        <v>210</v>
      </c>
      <c r="F757">
        <v>212</v>
      </c>
      <c r="G757">
        <v>95214300</v>
      </c>
      <c r="H757" s="2">
        <f t="shared" si="217"/>
        <v>20185431600</v>
      </c>
      <c r="I757">
        <f t="shared" ref="I757:I759" si="231">IF(F758="","",F757-F758)</f>
        <v>-3</v>
      </c>
      <c r="J757" t="str">
        <f t="shared" si="218"/>
        <v>高値割、安値割</v>
      </c>
      <c r="L757">
        <f t="shared" si="212"/>
        <v>-3</v>
      </c>
      <c r="M757">
        <f t="shared" si="219"/>
        <v>-3</v>
      </c>
      <c r="N757">
        <f t="shared" si="220"/>
        <v>-3</v>
      </c>
      <c r="O757" s="2">
        <f t="shared" si="213"/>
        <v>5000</v>
      </c>
      <c r="P757" s="2">
        <f t="shared" si="221"/>
        <v>-15000</v>
      </c>
      <c r="Q757" s="2">
        <f t="shared" si="214"/>
        <v>0</v>
      </c>
      <c r="R757" s="2" t="str">
        <f t="shared" si="222"/>
        <v>kai</v>
      </c>
      <c r="S757" s="2" t="str">
        <f t="shared" si="223"/>
        <v>kai</v>
      </c>
      <c r="T757" s="2" t="str">
        <f t="shared" si="224"/>
        <v>kai</v>
      </c>
      <c r="U757" s="2">
        <f t="shared" si="225"/>
        <v>0</v>
      </c>
      <c r="V757" s="2">
        <f t="shared" si="226"/>
        <v>212</v>
      </c>
      <c r="W757" s="2">
        <f t="shared" si="229"/>
        <v>0</v>
      </c>
      <c r="X757" s="2" t="str">
        <f t="shared" si="227"/>
        <v/>
      </c>
      <c r="Y757" s="6">
        <f>+F757*$B$3</f>
        <v>1060000</v>
      </c>
      <c r="Z757" s="6">
        <f t="shared" si="230"/>
        <v>1060000</v>
      </c>
      <c r="AA757" s="4">
        <f>SUM(P757:$P$759)+$Z$25</f>
        <v>1045000</v>
      </c>
      <c r="AC757" s="4">
        <f t="shared" si="228"/>
        <v>-15000</v>
      </c>
    </row>
    <row r="758" spans="1:29" x14ac:dyDescent="0.15">
      <c r="A758">
        <v>3</v>
      </c>
      <c r="B758" s="1">
        <v>41682</v>
      </c>
      <c r="C758">
        <v>217</v>
      </c>
      <c r="D758">
        <v>218</v>
      </c>
      <c r="E758">
        <v>215</v>
      </c>
      <c r="F758">
        <v>215</v>
      </c>
      <c r="G758">
        <v>79432200</v>
      </c>
      <c r="H758" s="2"/>
      <c r="I758">
        <f t="shared" si="231"/>
        <v>0</v>
      </c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6"/>
      <c r="Z758" s="6"/>
    </row>
    <row r="759" spans="1:29" x14ac:dyDescent="0.15">
      <c r="B759" s="1">
        <v>41680</v>
      </c>
      <c r="C759">
        <v>217</v>
      </c>
      <c r="D759">
        <v>217</v>
      </c>
      <c r="E759">
        <v>213</v>
      </c>
      <c r="F759">
        <v>215</v>
      </c>
      <c r="G759">
        <v>99093600</v>
      </c>
      <c r="H759" s="2"/>
      <c r="I759" t="str">
        <f t="shared" si="231"/>
        <v/>
      </c>
      <c r="O759" s="2"/>
      <c r="P759" s="2"/>
      <c r="Q759" s="2"/>
      <c r="R759" s="2"/>
      <c r="S759" s="2"/>
      <c r="T759" s="2"/>
      <c r="U759" s="2"/>
      <c r="V759" s="2"/>
      <c r="W759" s="2"/>
      <c r="X759" s="2"/>
      <c r="Z759" s="6"/>
    </row>
    <row r="760" spans="1:29" x14ac:dyDescent="0.15">
      <c r="B760" s="1"/>
      <c r="C760"/>
    </row>
    <row r="761" spans="1:29" x14ac:dyDescent="0.15">
      <c r="B761" s="1"/>
      <c r="C761"/>
    </row>
    <row r="762" spans="1:29" x14ac:dyDescent="0.15">
      <c r="C762"/>
    </row>
    <row r="763" spans="1:29" x14ac:dyDescent="0.15">
      <c r="C763"/>
    </row>
    <row r="764" spans="1:29" x14ac:dyDescent="0.15">
      <c r="C764"/>
    </row>
    <row r="765" spans="1:29" x14ac:dyDescent="0.15">
      <c r="C765"/>
    </row>
    <row r="766" spans="1:29" x14ac:dyDescent="0.15">
      <c r="C766"/>
    </row>
    <row r="767" spans="1:29" x14ac:dyDescent="0.15">
      <c r="C767"/>
    </row>
    <row r="768" spans="1:29" x14ac:dyDescent="0.15">
      <c r="C768"/>
    </row>
    <row r="769" spans="3:3" x14ac:dyDescent="0.15">
      <c r="C769"/>
    </row>
    <row r="770" spans="3:3" x14ac:dyDescent="0.15">
      <c r="C770"/>
    </row>
    <row r="771" spans="3:3" x14ac:dyDescent="0.15">
      <c r="C771"/>
    </row>
    <row r="772" spans="3:3" x14ac:dyDescent="0.15">
      <c r="C772"/>
    </row>
    <row r="773" spans="3:3" x14ac:dyDescent="0.15">
      <c r="C773"/>
    </row>
    <row r="774" spans="3:3" x14ac:dyDescent="0.15">
      <c r="C774"/>
    </row>
    <row r="775" spans="3:3" x14ac:dyDescent="0.15">
      <c r="C775"/>
    </row>
    <row r="776" spans="3:3" x14ac:dyDescent="0.15">
      <c r="C776"/>
    </row>
    <row r="777" spans="3:3" x14ac:dyDescent="0.15">
      <c r="C777"/>
    </row>
    <row r="778" spans="3:3" x14ac:dyDescent="0.15">
      <c r="C778"/>
    </row>
    <row r="779" spans="3:3" x14ac:dyDescent="0.15">
      <c r="C779"/>
    </row>
    <row r="780" spans="3:3" x14ac:dyDescent="0.15">
      <c r="C780"/>
    </row>
    <row r="781" spans="3:3" x14ac:dyDescent="0.15">
      <c r="C781"/>
    </row>
    <row r="782" spans="3:3" x14ac:dyDescent="0.15">
      <c r="C782"/>
    </row>
    <row r="783" spans="3:3" x14ac:dyDescent="0.15">
      <c r="C783"/>
    </row>
    <row r="784" spans="3:3" x14ac:dyDescent="0.15">
      <c r="C784"/>
    </row>
    <row r="785" spans="3:3" x14ac:dyDescent="0.15">
      <c r="C785"/>
    </row>
    <row r="786" spans="3:3" x14ac:dyDescent="0.15">
      <c r="C786"/>
    </row>
    <row r="787" spans="3:3" x14ac:dyDescent="0.15">
      <c r="C787"/>
    </row>
    <row r="788" spans="3:3" x14ac:dyDescent="0.15">
      <c r="C788"/>
    </row>
    <row r="789" spans="3:3" x14ac:dyDescent="0.15">
      <c r="C789"/>
    </row>
    <row r="790" spans="3:3" x14ac:dyDescent="0.15">
      <c r="C790"/>
    </row>
    <row r="791" spans="3:3" x14ac:dyDescent="0.15">
      <c r="C791"/>
    </row>
    <row r="792" spans="3:3" x14ac:dyDescent="0.15">
      <c r="C792"/>
    </row>
    <row r="793" spans="3:3" x14ac:dyDescent="0.15">
      <c r="C793"/>
    </row>
    <row r="794" spans="3:3" x14ac:dyDescent="0.15">
      <c r="C794"/>
    </row>
    <row r="795" spans="3:3" x14ac:dyDescent="0.15">
      <c r="C795"/>
    </row>
    <row r="796" spans="3:3" x14ac:dyDescent="0.15">
      <c r="C796"/>
    </row>
    <row r="797" spans="3:3" x14ac:dyDescent="0.15">
      <c r="C797"/>
    </row>
    <row r="798" spans="3:3" x14ac:dyDescent="0.15">
      <c r="C798"/>
    </row>
    <row r="799" spans="3:3" x14ac:dyDescent="0.15">
      <c r="C799"/>
    </row>
    <row r="800" spans="3:3" x14ac:dyDescent="0.15">
      <c r="C800"/>
    </row>
    <row r="801" spans="3:3" x14ac:dyDescent="0.15">
      <c r="C801"/>
    </row>
    <row r="802" spans="3:3" x14ac:dyDescent="0.15">
      <c r="C802"/>
    </row>
    <row r="803" spans="3:3" x14ac:dyDescent="0.15">
      <c r="C803"/>
    </row>
    <row r="804" spans="3:3" x14ac:dyDescent="0.15">
      <c r="C804"/>
    </row>
    <row r="805" spans="3:3" x14ac:dyDescent="0.15">
      <c r="C805"/>
    </row>
    <row r="806" spans="3:3" x14ac:dyDescent="0.15">
      <c r="C806"/>
    </row>
    <row r="807" spans="3:3" x14ac:dyDescent="0.15">
      <c r="C807"/>
    </row>
    <row r="808" spans="3:3" x14ac:dyDescent="0.15">
      <c r="C808"/>
    </row>
    <row r="809" spans="3:3" x14ac:dyDescent="0.15">
      <c r="C809"/>
    </row>
    <row r="810" spans="3:3" x14ac:dyDescent="0.15">
      <c r="C810"/>
    </row>
    <row r="811" spans="3:3" x14ac:dyDescent="0.15">
      <c r="C811"/>
    </row>
    <row r="812" spans="3:3" x14ac:dyDescent="0.15">
      <c r="C812"/>
    </row>
    <row r="813" spans="3:3" x14ac:dyDescent="0.15">
      <c r="C813"/>
    </row>
    <row r="814" spans="3:3" x14ac:dyDescent="0.15">
      <c r="C814"/>
    </row>
    <row r="815" spans="3:3" x14ac:dyDescent="0.15">
      <c r="C815"/>
    </row>
    <row r="816" spans="3:3" x14ac:dyDescent="0.15">
      <c r="C816"/>
    </row>
    <row r="817" spans="3:3" x14ac:dyDescent="0.15">
      <c r="C817"/>
    </row>
    <row r="818" spans="3:3" x14ac:dyDescent="0.15">
      <c r="C818"/>
    </row>
    <row r="819" spans="3:3" x14ac:dyDescent="0.15">
      <c r="C819"/>
    </row>
    <row r="820" spans="3:3" x14ac:dyDescent="0.15">
      <c r="C820"/>
    </row>
    <row r="821" spans="3:3" x14ac:dyDescent="0.15">
      <c r="C821"/>
    </row>
    <row r="822" spans="3:3" x14ac:dyDescent="0.15">
      <c r="C822"/>
    </row>
    <row r="823" spans="3:3" x14ac:dyDescent="0.15">
      <c r="C823"/>
    </row>
    <row r="824" spans="3:3" x14ac:dyDescent="0.15">
      <c r="C824"/>
    </row>
    <row r="825" spans="3:3" x14ac:dyDescent="0.15">
      <c r="C825"/>
    </row>
    <row r="826" spans="3:3" x14ac:dyDescent="0.15">
      <c r="C826"/>
    </row>
    <row r="827" spans="3:3" x14ac:dyDescent="0.15">
      <c r="C827"/>
    </row>
    <row r="828" spans="3:3" x14ac:dyDescent="0.15">
      <c r="C828"/>
    </row>
    <row r="829" spans="3:3" x14ac:dyDescent="0.15">
      <c r="C829"/>
    </row>
    <row r="830" spans="3:3" x14ac:dyDescent="0.15">
      <c r="C830"/>
    </row>
    <row r="831" spans="3:3" x14ac:dyDescent="0.15">
      <c r="C831"/>
    </row>
    <row r="832" spans="3:3" x14ac:dyDescent="0.15">
      <c r="C832"/>
    </row>
    <row r="833" spans="3:3" x14ac:dyDescent="0.15">
      <c r="C833"/>
    </row>
    <row r="834" spans="3:3" x14ac:dyDescent="0.15">
      <c r="C834"/>
    </row>
    <row r="835" spans="3:3" x14ac:dyDescent="0.15">
      <c r="C835"/>
    </row>
    <row r="836" spans="3:3" x14ac:dyDescent="0.15">
      <c r="C836"/>
    </row>
    <row r="837" spans="3:3" x14ac:dyDescent="0.15">
      <c r="C837"/>
    </row>
    <row r="838" spans="3:3" x14ac:dyDescent="0.15">
      <c r="C838"/>
    </row>
    <row r="839" spans="3:3" x14ac:dyDescent="0.15">
      <c r="C839"/>
    </row>
    <row r="840" spans="3:3" x14ac:dyDescent="0.15">
      <c r="C840"/>
    </row>
    <row r="841" spans="3:3" x14ac:dyDescent="0.15">
      <c r="C841"/>
    </row>
    <row r="842" spans="3:3" x14ac:dyDescent="0.15">
      <c r="C842"/>
    </row>
    <row r="843" spans="3:3" x14ac:dyDescent="0.15">
      <c r="C843"/>
    </row>
    <row r="844" spans="3:3" x14ac:dyDescent="0.15">
      <c r="C844"/>
    </row>
    <row r="845" spans="3:3" x14ac:dyDescent="0.15">
      <c r="C845"/>
    </row>
    <row r="846" spans="3:3" x14ac:dyDescent="0.15">
      <c r="C846"/>
    </row>
    <row r="847" spans="3:3" x14ac:dyDescent="0.15">
      <c r="C847"/>
    </row>
    <row r="848" spans="3:3" x14ac:dyDescent="0.15">
      <c r="C848"/>
    </row>
    <row r="849" spans="3:3" x14ac:dyDescent="0.15">
      <c r="C849"/>
    </row>
    <row r="850" spans="3:3" x14ac:dyDescent="0.15">
      <c r="C850"/>
    </row>
    <row r="851" spans="3:3" x14ac:dyDescent="0.15">
      <c r="C851"/>
    </row>
    <row r="852" spans="3:3" x14ac:dyDescent="0.15">
      <c r="C852"/>
    </row>
    <row r="853" spans="3:3" x14ac:dyDescent="0.15">
      <c r="C853"/>
    </row>
    <row r="854" spans="3:3" x14ac:dyDescent="0.15">
      <c r="C854"/>
    </row>
    <row r="855" spans="3:3" x14ac:dyDescent="0.15">
      <c r="C855"/>
    </row>
    <row r="856" spans="3:3" x14ac:dyDescent="0.15">
      <c r="C856"/>
    </row>
    <row r="857" spans="3:3" x14ac:dyDescent="0.15">
      <c r="C857"/>
    </row>
    <row r="858" spans="3:3" x14ac:dyDescent="0.15">
      <c r="C858"/>
    </row>
    <row r="859" spans="3:3" x14ac:dyDescent="0.15">
      <c r="C859"/>
    </row>
    <row r="860" spans="3:3" x14ac:dyDescent="0.15">
      <c r="C860"/>
    </row>
    <row r="861" spans="3:3" x14ac:dyDescent="0.15">
      <c r="C861"/>
    </row>
    <row r="862" spans="3:3" x14ac:dyDescent="0.15">
      <c r="C862"/>
    </row>
    <row r="863" spans="3:3" x14ac:dyDescent="0.15">
      <c r="C863"/>
    </row>
    <row r="864" spans="3:3" x14ac:dyDescent="0.15">
      <c r="C864"/>
    </row>
    <row r="865" spans="3:3" x14ac:dyDescent="0.15">
      <c r="C865"/>
    </row>
    <row r="866" spans="3:3" x14ac:dyDescent="0.15">
      <c r="C866"/>
    </row>
    <row r="867" spans="3:3" x14ac:dyDescent="0.15">
      <c r="C867"/>
    </row>
    <row r="868" spans="3:3" x14ac:dyDescent="0.15">
      <c r="C868"/>
    </row>
    <row r="869" spans="3:3" x14ac:dyDescent="0.15">
      <c r="C869"/>
    </row>
    <row r="870" spans="3:3" x14ac:dyDescent="0.15">
      <c r="C870"/>
    </row>
    <row r="871" spans="3:3" x14ac:dyDescent="0.15">
      <c r="C871"/>
    </row>
    <row r="872" spans="3:3" x14ac:dyDescent="0.15">
      <c r="C872"/>
    </row>
    <row r="873" spans="3:3" x14ac:dyDescent="0.15">
      <c r="C873"/>
    </row>
    <row r="874" spans="3:3" x14ac:dyDescent="0.15">
      <c r="C874"/>
    </row>
    <row r="875" spans="3:3" x14ac:dyDescent="0.15">
      <c r="C875"/>
    </row>
    <row r="876" spans="3:3" x14ac:dyDescent="0.15">
      <c r="C876"/>
    </row>
    <row r="877" spans="3:3" x14ac:dyDescent="0.15">
      <c r="C877"/>
    </row>
    <row r="878" spans="3:3" x14ac:dyDescent="0.15">
      <c r="C878"/>
    </row>
    <row r="879" spans="3:3" x14ac:dyDescent="0.15">
      <c r="C879"/>
    </row>
    <row r="880" spans="3:3" x14ac:dyDescent="0.15">
      <c r="C880"/>
    </row>
    <row r="881" spans="3:3" x14ac:dyDescent="0.15">
      <c r="C881"/>
    </row>
    <row r="882" spans="3:3" x14ac:dyDescent="0.15">
      <c r="C882"/>
    </row>
    <row r="883" spans="3:3" x14ac:dyDescent="0.15">
      <c r="C883"/>
    </row>
    <row r="884" spans="3:3" x14ac:dyDescent="0.15">
      <c r="C884"/>
    </row>
    <row r="885" spans="3:3" x14ac:dyDescent="0.15">
      <c r="C885"/>
    </row>
    <row r="886" spans="3:3" x14ac:dyDescent="0.15">
      <c r="C886"/>
    </row>
    <row r="887" spans="3:3" x14ac:dyDescent="0.15">
      <c r="C887"/>
    </row>
    <row r="888" spans="3:3" x14ac:dyDescent="0.15">
      <c r="C888"/>
    </row>
    <row r="889" spans="3:3" x14ac:dyDescent="0.15">
      <c r="C889"/>
    </row>
    <row r="890" spans="3:3" x14ac:dyDescent="0.15">
      <c r="C890"/>
    </row>
    <row r="891" spans="3:3" x14ac:dyDescent="0.15">
      <c r="C891"/>
    </row>
    <row r="892" spans="3:3" x14ac:dyDescent="0.15">
      <c r="C892"/>
    </row>
    <row r="893" spans="3:3" x14ac:dyDescent="0.15">
      <c r="C893"/>
    </row>
    <row r="894" spans="3:3" x14ac:dyDescent="0.15">
      <c r="C894"/>
    </row>
    <row r="895" spans="3:3" x14ac:dyDescent="0.15">
      <c r="C895"/>
    </row>
    <row r="896" spans="3:3" x14ac:dyDescent="0.15">
      <c r="C896"/>
    </row>
    <row r="897" spans="3:3" x14ac:dyDescent="0.15">
      <c r="C897"/>
    </row>
    <row r="898" spans="3:3" x14ac:dyDescent="0.15">
      <c r="C898"/>
    </row>
    <row r="899" spans="3:3" x14ac:dyDescent="0.15">
      <c r="C899"/>
    </row>
    <row r="900" spans="3:3" x14ac:dyDescent="0.15">
      <c r="C900"/>
    </row>
    <row r="901" spans="3:3" x14ac:dyDescent="0.15">
      <c r="C901"/>
    </row>
    <row r="902" spans="3:3" x14ac:dyDescent="0.15">
      <c r="C902"/>
    </row>
    <row r="903" spans="3:3" x14ac:dyDescent="0.15">
      <c r="C903"/>
    </row>
    <row r="904" spans="3:3" x14ac:dyDescent="0.15">
      <c r="C904"/>
    </row>
    <row r="905" spans="3:3" x14ac:dyDescent="0.15">
      <c r="C905"/>
    </row>
    <row r="906" spans="3:3" x14ac:dyDescent="0.15">
      <c r="C906"/>
    </row>
    <row r="907" spans="3:3" x14ac:dyDescent="0.15">
      <c r="C907"/>
    </row>
    <row r="908" spans="3:3" x14ac:dyDescent="0.15">
      <c r="C908"/>
    </row>
    <row r="909" spans="3:3" x14ac:dyDescent="0.15">
      <c r="C909"/>
    </row>
    <row r="910" spans="3:3" x14ac:dyDescent="0.15">
      <c r="C910"/>
    </row>
    <row r="911" spans="3:3" x14ac:dyDescent="0.15">
      <c r="C911"/>
    </row>
    <row r="912" spans="3:3" x14ac:dyDescent="0.15">
      <c r="C912"/>
    </row>
    <row r="913" spans="3:3" x14ac:dyDescent="0.15">
      <c r="C913"/>
    </row>
    <row r="914" spans="3:3" x14ac:dyDescent="0.15">
      <c r="C914"/>
    </row>
    <row r="915" spans="3:3" x14ac:dyDescent="0.15">
      <c r="C915"/>
    </row>
    <row r="916" spans="3:3" x14ac:dyDescent="0.15">
      <c r="C916"/>
    </row>
    <row r="917" spans="3:3" x14ac:dyDescent="0.15">
      <c r="C917"/>
    </row>
    <row r="918" spans="3:3" x14ac:dyDescent="0.15">
      <c r="C918"/>
    </row>
    <row r="919" spans="3:3" x14ac:dyDescent="0.15">
      <c r="C919"/>
    </row>
    <row r="920" spans="3:3" x14ac:dyDescent="0.15">
      <c r="C920"/>
    </row>
    <row r="921" spans="3:3" x14ac:dyDescent="0.15">
      <c r="C921"/>
    </row>
    <row r="922" spans="3:3" x14ac:dyDescent="0.15">
      <c r="C922"/>
    </row>
    <row r="923" spans="3:3" x14ac:dyDescent="0.15">
      <c r="C923"/>
    </row>
    <row r="924" spans="3:3" x14ac:dyDescent="0.15">
      <c r="C924"/>
    </row>
    <row r="925" spans="3:3" x14ac:dyDescent="0.15">
      <c r="C925"/>
    </row>
    <row r="926" spans="3:3" x14ac:dyDescent="0.15">
      <c r="C926"/>
    </row>
    <row r="927" spans="3:3" x14ac:dyDescent="0.15">
      <c r="C927"/>
    </row>
    <row r="928" spans="3:3" x14ac:dyDescent="0.15">
      <c r="C928"/>
    </row>
    <row r="929" spans="3:3" x14ac:dyDescent="0.15">
      <c r="C929"/>
    </row>
    <row r="930" spans="3:3" x14ac:dyDescent="0.15">
      <c r="C930"/>
    </row>
    <row r="931" spans="3:3" x14ac:dyDescent="0.15">
      <c r="C931"/>
    </row>
    <row r="932" spans="3:3" x14ac:dyDescent="0.15">
      <c r="C932"/>
    </row>
    <row r="933" spans="3:3" x14ac:dyDescent="0.15">
      <c r="C933"/>
    </row>
    <row r="934" spans="3:3" x14ac:dyDescent="0.15">
      <c r="C934"/>
    </row>
    <row r="935" spans="3:3" x14ac:dyDescent="0.15">
      <c r="C935"/>
    </row>
    <row r="936" spans="3:3" x14ac:dyDescent="0.15">
      <c r="C936"/>
    </row>
    <row r="937" spans="3:3" x14ac:dyDescent="0.15">
      <c r="C937"/>
    </row>
    <row r="938" spans="3:3" x14ac:dyDescent="0.15">
      <c r="C938"/>
    </row>
    <row r="939" spans="3:3" x14ac:dyDescent="0.15">
      <c r="C939"/>
    </row>
    <row r="940" spans="3:3" x14ac:dyDescent="0.15">
      <c r="C940"/>
    </row>
    <row r="941" spans="3:3" x14ac:dyDescent="0.15">
      <c r="C941"/>
    </row>
    <row r="942" spans="3:3" x14ac:dyDescent="0.15">
      <c r="C942"/>
    </row>
    <row r="943" spans="3:3" x14ac:dyDescent="0.15">
      <c r="C943"/>
    </row>
    <row r="944" spans="3:3" x14ac:dyDescent="0.15">
      <c r="C944"/>
    </row>
    <row r="945" spans="3:3" x14ac:dyDescent="0.15">
      <c r="C945"/>
    </row>
    <row r="946" spans="3:3" x14ac:dyDescent="0.15">
      <c r="C946"/>
    </row>
    <row r="947" spans="3:3" x14ac:dyDescent="0.15">
      <c r="C947"/>
    </row>
    <row r="948" spans="3:3" x14ac:dyDescent="0.15">
      <c r="C948"/>
    </row>
    <row r="949" spans="3:3" x14ac:dyDescent="0.15">
      <c r="C949"/>
    </row>
    <row r="950" spans="3:3" x14ac:dyDescent="0.15">
      <c r="C950"/>
    </row>
    <row r="951" spans="3:3" x14ac:dyDescent="0.15">
      <c r="C951"/>
    </row>
    <row r="952" spans="3:3" x14ac:dyDescent="0.15">
      <c r="C952"/>
    </row>
    <row r="953" spans="3:3" x14ac:dyDescent="0.15">
      <c r="C953"/>
    </row>
    <row r="954" spans="3:3" x14ac:dyDescent="0.15">
      <c r="C954"/>
    </row>
    <row r="955" spans="3:3" x14ac:dyDescent="0.15">
      <c r="C955"/>
    </row>
    <row r="956" spans="3:3" x14ac:dyDescent="0.15">
      <c r="C956"/>
    </row>
    <row r="957" spans="3:3" x14ac:dyDescent="0.15">
      <c r="C957"/>
    </row>
    <row r="958" spans="3:3" x14ac:dyDescent="0.15">
      <c r="C958"/>
    </row>
    <row r="959" spans="3:3" x14ac:dyDescent="0.15">
      <c r="C959"/>
    </row>
    <row r="960" spans="3:3" x14ac:dyDescent="0.15">
      <c r="C960"/>
    </row>
    <row r="961" spans="3:3" x14ac:dyDescent="0.15">
      <c r="C961"/>
    </row>
    <row r="962" spans="3:3" x14ac:dyDescent="0.15">
      <c r="C962"/>
    </row>
    <row r="963" spans="3:3" x14ac:dyDescent="0.15">
      <c r="C963"/>
    </row>
    <row r="964" spans="3:3" x14ac:dyDescent="0.15">
      <c r="C964"/>
    </row>
    <row r="965" spans="3:3" x14ac:dyDescent="0.15">
      <c r="C965"/>
    </row>
    <row r="966" spans="3:3" x14ac:dyDescent="0.15">
      <c r="C966"/>
    </row>
    <row r="967" spans="3:3" x14ac:dyDescent="0.15">
      <c r="C967"/>
    </row>
    <row r="968" spans="3:3" x14ac:dyDescent="0.15">
      <c r="C968"/>
    </row>
    <row r="969" spans="3:3" x14ac:dyDescent="0.15">
      <c r="C969"/>
    </row>
    <row r="970" spans="3:3" x14ac:dyDescent="0.15">
      <c r="C970"/>
    </row>
    <row r="971" spans="3:3" x14ac:dyDescent="0.15">
      <c r="C971"/>
    </row>
    <row r="972" spans="3:3" x14ac:dyDescent="0.15">
      <c r="C972"/>
    </row>
    <row r="973" spans="3:3" x14ac:dyDescent="0.15">
      <c r="C973"/>
    </row>
    <row r="974" spans="3:3" x14ac:dyDescent="0.15">
      <c r="C974"/>
    </row>
    <row r="975" spans="3:3" x14ac:dyDescent="0.15">
      <c r="C975"/>
    </row>
    <row r="976" spans="3:3" x14ac:dyDescent="0.15">
      <c r="C976"/>
    </row>
    <row r="977" spans="3:3" x14ac:dyDescent="0.15">
      <c r="C977"/>
    </row>
    <row r="978" spans="3:3" x14ac:dyDescent="0.15">
      <c r="C978"/>
    </row>
    <row r="979" spans="3:3" x14ac:dyDescent="0.15">
      <c r="C979"/>
    </row>
    <row r="980" spans="3:3" x14ac:dyDescent="0.15">
      <c r="C980"/>
    </row>
    <row r="981" spans="3:3" x14ac:dyDescent="0.15">
      <c r="C981"/>
    </row>
    <row r="982" spans="3:3" x14ac:dyDescent="0.15">
      <c r="C982"/>
    </row>
    <row r="983" spans="3:3" x14ac:dyDescent="0.15">
      <c r="C983"/>
    </row>
    <row r="984" spans="3:3" x14ac:dyDescent="0.15">
      <c r="C984"/>
    </row>
    <row r="985" spans="3:3" x14ac:dyDescent="0.15">
      <c r="C985"/>
    </row>
    <row r="986" spans="3:3" x14ac:dyDescent="0.15">
      <c r="C986"/>
    </row>
    <row r="987" spans="3:3" x14ac:dyDescent="0.15">
      <c r="C987"/>
    </row>
    <row r="988" spans="3:3" x14ac:dyDescent="0.15">
      <c r="C988"/>
    </row>
    <row r="989" spans="3:3" x14ac:dyDescent="0.15">
      <c r="C989"/>
    </row>
    <row r="990" spans="3:3" x14ac:dyDescent="0.15">
      <c r="C990"/>
    </row>
    <row r="991" spans="3:3" x14ac:dyDescent="0.15">
      <c r="C991"/>
    </row>
    <row r="992" spans="3:3" x14ac:dyDescent="0.15">
      <c r="C992"/>
    </row>
    <row r="993" spans="3:3" x14ac:dyDescent="0.15">
      <c r="C993"/>
    </row>
    <row r="994" spans="3:3" x14ac:dyDescent="0.15">
      <c r="C994"/>
    </row>
    <row r="995" spans="3:3" x14ac:dyDescent="0.15">
      <c r="C995"/>
    </row>
    <row r="996" spans="3:3" x14ac:dyDescent="0.15">
      <c r="C996"/>
    </row>
    <row r="997" spans="3:3" x14ac:dyDescent="0.15">
      <c r="C997"/>
    </row>
    <row r="998" spans="3:3" x14ac:dyDescent="0.15">
      <c r="C99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信用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岡三オンライン証券</dc:creator>
  <cp:lastModifiedBy>岡三オンライン証券</cp:lastModifiedBy>
  <dcterms:created xsi:type="dcterms:W3CDTF">2016-09-23T14:18:40Z</dcterms:created>
  <dcterms:modified xsi:type="dcterms:W3CDTF">2017-02-07T22:59:58Z</dcterms:modified>
</cp:coreProperties>
</file>